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 tabRatio="972" firstSheet="13" activeTab="16"/>
  </bookViews>
  <sheets>
    <sheet name="2023年剑阁县一般公共预算收入预算表" sheetId="1" r:id="rId1"/>
    <sheet name="2022年剑阁县地方一般公共预算支出情况（草案）表" sheetId="3" r:id="rId2"/>
    <sheet name="2022年剑阁县地方一般公共预算支出明细表" sheetId="2" r:id="rId3"/>
    <sheet name="2023年剑阁县地方一般公共预算收支预算平衡表" sheetId="4" r:id="rId4"/>
    <sheet name="2023年上级对剑阁县税收返还和转移支付补助预算表" sheetId="5" r:id="rId5"/>
    <sheet name="2023年剑阁县一般公共预算经济科目分类支出预算表" sheetId="6" r:id="rId6"/>
    <sheet name="2023年剑阁县本级一般公共预算经济分类科目基本支出执行" sheetId="24" r:id="rId7"/>
    <sheet name="2023年剑阁县预算内基本建设支出预算情况表" sheetId="19" r:id="rId8"/>
    <sheet name="2023年剑阁县重大投资项目预算情况表" sheetId="20" r:id="rId9"/>
    <sheet name="2023年剑阁县政府性基金预算收入预算表" sheetId="7" r:id="rId10"/>
    <sheet name="2023年剑阁县政府性基金支出预算表" sheetId="8" r:id="rId11"/>
    <sheet name="2023年剑阁县政府性基金预算收支平衡表" sheetId="9" r:id="rId12"/>
    <sheet name="2023年上级对剑阁县政府性基金转移支付补助执行情况表" sheetId="10" r:id="rId13"/>
    <sheet name="2023年剑阁县国有资本经营收入预算表" sheetId="11" r:id="rId14"/>
    <sheet name="2023年剑阁县国有资本经营支出预算表" sheetId="12" r:id="rId15"/>
    <sheet name="2023年剑阁县国有资本经营预算收支预算平衡表" sheetId="13" r:id="rId16"/>
    <sheet name="2023年全县财政收支预算情况表" sheetId="21" r:id="rId17"/>
    <sheet name="2023年剑阁县地方政府债务计划表" sheetId="18" r:id="rId18"/>
    <sheet name="2023年政府债务预计情况表" sheetId="22" r:id="rId19"/>
    <sheet name="剑阁县地方政府债务十年到期情况表" sheetId="17" r:id="rId20"/>
  </sheets>
  <definedNames>
    <definedName name="_xlnm.Print_Titles" localSheetId="2">'2022年剑阁县地方一般公共预算支出明细表'!$1:$4</definedName>
    <definedName name="_xlnm.Print_Titles" localSheetId="1">'2022年剑阁县地方一般公共预算支出情况（草案）表'!$1:$4</definedName>
    <definedName name="_xlnm.Print_Titles" localSheetId="3">'2023年剑阁县地方一般公共预算收支预算平衡表'!$1:$3</definedName>
    <definedName name="_xlnm.Print_Titles" localSheetId="4">'2023年上级对剑阁县税收返还和转移支付补助预算表'!$1:$3</definedName>
    <definedName name="_xlnm.Print_Titles" localSheetId="5">'2023年剑阁县一般公共预算经济科目分类支出预算表'!$1:$3</definedName>
    <definedName name="_xlnm.Print_Titles" localSheetId="10">'2023年剑阁县政府性基金支出预算表'!$1:$3</definedName>
    <definedName name="_xlnm.Print_Titles" localSheetId="12">'2023年上级对剑阁县政府性基金转移支付补助执行情况表'!$1:4</definedName>
    <definedName name="_xlnm.Print_Titles" localSheetId="7">'2023年剑阁县预算内基本建设支出预算情况表'!$1:$3</definedName>
    <definedName name="_xlnm.Print_Titles" localSheetId="8">'2023年剑阁县重大投资项目预算情况表'!$1:$3</definedName>
    <definedName name="_xlnm.Print_Area" localSheetId="1">'2022年剑阁县地方一般公共预算支出情况（草案）表'!$A$1:$D$31</definedName>
    <definedName name="_xlnm.Print_Area" localSheetId="0">'2023年剑阁县一般公共预算收入预算表'!$A$1:$E$30</definedName>
    <definedName name="_xlnm.Print_Area" localSheetId="2">'2022年剑阁县地方一般公共预算支出明细表'!$A$1:$D$468</definedName>
    <definedName name="_xlnm.Print_Area" localSheetId="3">'2023年剑阁县地方一般公共预算收支预算平衡表'!$A$1:$D$86</definedName>
    <definedName name="_xlnm.Print_Titles" localSheetId="6">'2023年剑阁县本级一般公共预算经济分类科目基本支出执行'!$1:$3</definedName>
    <definedName name="_xlnm._FilterDatabase" localSheetId="1" hidden="1">'2022年剑阁县地方一般公共预算支出情况（草案）表'!$A$4:$HG$1263</definedName>
    <definedName name="_xlnm._FilterDatabase" localSheetId="2" hidden="1">'2022年剑阁县地方一般公共预算支出明细表'!$A$4:$D$468</definedName>
    <definedName name="_xlnm._FilterDatabase" localSheetId="4" hidden="1">'2023年上级对剑阁县税收返还和转移支付补助预算表'!$A$11:$B$71</definedName>
  </definedNames>
  <calcPr calcId="144525" fullCalcOnLoad="1"/>
</workbook>
</file>

<file path=xl/sharedStrings.xml><?xml version="1.0" encoding="utf-8"?>
<sst xmlns="http://schemas.openxmlformats.org/spreadsheetml/2006/main" count="1120" uniqueCount="801">
  <si>
    <t>2023年剑阁县地方一般公共预算收入预算表</t>
  </si>
  <si>
    <t>单位：万元，%</t>
  </si>
  <si>
    <t>预    算    科    目</t>
  </si>
  <si>
    <t>预算基数</t>
  </si>
  <si>
    <t>预算数</t>
  </si>
  <si>
    <t>增长</t>
  </si>
  <si>
    <t>说明</t>
  </si>
  <si>
    <t>税收收入小计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</si>
  <si>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</si>
  <si>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</si>
  <si>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</si>
  <si>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</si>
  <si>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</si>
  <si>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</si>
  <si>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</si>
  <si>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</si>
  <si>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</si>
  <si>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</si>
  <si>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</si>
  <si>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</si>
  <si>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</si>
  <si>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</si>
  <si>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</si>
  <si>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</t>
  </si>
  <si>
    <t>非税收入小计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</si>
  <si>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</si>
  <si>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</si>
  <si>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</si>
  <si>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</si>
  <si>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</si>
  <si>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捐赠收入</t>
  </si>
  <si>
    <t xml:space="preserve">    政府住房基金收入</t>
  </si>
  <si>
    <t xml:space="preserve">    其他收入</t>
  </si>
  <si>
    <t>地方一般公共预算收入合计</t>
  </si>
  <si>
    <t>2023年剑阁县一般公共预算支出预算表</t>
  </si>
  <si>
    <t>单位：万元</t>
  </si>
  <si>
    <t>预 算 科 目</t>
  </si>
  <si>
    <t>当年安排预算数</t>
  </si>
  <si>
    <t>小计</t>
  </si>
  <si>
    <t>财力安排</t>
  </si>
  <si>
    <t>上级转移支付支出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</si>
  <si>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</si>
  <si>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</si>
  <si>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</si>
  <si>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</si>
  <si>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</si>
  <si>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</si>
  <si>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七、文化旅游体育与传媒</t>
  </si>
  <si>
    <t>八、社会保障和就业</t>
  </si>
  <si>
    <t>九、卫生健康</t>
  </si>
  <si>
    <t>十、节能环保</t>
  </si>
  <si>
    <t>十一、城乡社区</t>
  </si>
  <si>
    <t>十二、农林水</t>
  </si>
  <si>
    <t>十三、交通运输</t>
  </si>
  <si>
    <t>十四、资源勘探信息等</t>
  </si>
  <si>
    <t>十五、商业服务业等</t>
  </si>
  <si>
    <t>十六、金融</t>
  </si>
  <si>
    <t>十七、援助其他地区</t>
  </si>
  <si>
    <t>十八、自然资源海洋气象等</t>
  </si>
  <si>
    <t>十九、住房保障</t>
  </si>
  <si>
    <t>二十、粮油物资储备</t>
  </si>
  <si>
    <t>二十一、灾害防治及应急管理</t>
  </si>
  <si>
    <t>二十二、预备费</t>
  </si>
  <si>
    <t>二十三、其他支出</t>
  </si>
  <si>
    <t>二十四、债务付息支出</t>
  </si>
  <si>
    <t>二十五、债务发行费用支出</t>
  </si>
  <si>
    <t>地方一般公共预算支出合计</t>
  </si>
  <si>
    <t>注：上级转移支付安排的支出中含2022年结转上级继续安排28619万元</t>
  </si>
  <si>
    <t>2023年剑阁县地方一般公共预算支出明细表</t>
  </si>
  <si>
    <t>支出功能分类科目</t>
  </si>
  <si>
    <t>本级财力</t>
  </si>
  <si>
    <t>上级转移支付</t>
  </si>
  <si>
    <t>合计</t>
  </si>
  <si>
    <t>一般公共服务支出</t>
  </si>
  <si>
    <t xml:space="preserve">    人大事务</t>
  </si>
  <si>
    <t xml:space="preserve">        行政运行</t>
  </si>
  <si>
    <t xml:space="preserve">        一般行政管理事务</t>
  </si>
  <si>
    <t xml:space="preserve">        人大会议</t>
  </si>
  <si>
    <t xml:space="preserve">        代表工作</t>
  </si>
  <si>
    <t xml:space="preserve">        事业运行</t>
  </si>
  <si>
    <t xml:space="preserve">        其他人大事务支出</t>
  </si>
  <si>
    <t xml:space="preserve">    政协事务</t>
  </si>
  <si>
    <t xml:space="preserve">        政协会议</t>
  </si>
  <si>
    <t xml:space="preserve">        委员视察</t>
  </si>
  <si>
    <t xml:space="preserve">        参政议政</t>
  </si>
  <si>
    <t xml:space="preserve">        其他政协事务支出</t>
  </si>
  <si>
    <t xml:space="preserve">    政府办公厅（室）及相关机构事务</t>
  </si>
  <si>
    <t xml:space="preserve">        机关服务</t>
  </si>
  <si>
    <t xml:space="preserve">        政务公开审批</t>
  </si>
  <si>
    <t xml:space="preserve">        信访事务</t>
  </si>
  <si>
    <t xml:space="preserve">        其他政府办公厅（室）及相关机构事务支出</t>
  </si>
  <si>
    <t xml:space="preserve">    发展与改革事务</t>
  </si>
  <si>
    <t xml:space="preserve">        其他发展与改革事务支出</t>
  </si>
  <si>
    <t xml:space="preserve">    统计信息事务</t>
  </si>
  <si>
    <t xml:space="preserve">        统计管理</t>
  </si>
  <si>
    <t xml:space="preserve">        专项普查活动</t>
  </si>
  <si>
    <t xml:space="preserve">        统计抽样调查</t>
  </si>
  <si>
    <t xml:space="preserve">        其他统计信息事务</t>
  </si>
  <si>
    <t xml:space="preserve">    财政事务</t>
  </si>
  <si>
    <t xml:space="preserve">        财政国库业务</t>
  </si>
  <si>
    <t xml:space="preserve">        信息化建设</t>
  </si>
  <si>
    <t xml:space="preserve">        财政委托业务支出</t>
  </si>
  <si>
    <t xml:space="preserve">        其他财政事务支出</t>
  </si>
  <si>
    <t xml:space="preserve">    税收事务</t>
  </si>
  <si>
    <t xml:space="preserve">        税收业务</t>
  </si>
  <si>
    <t xml:space="preserve">    审计事务</t>
  </si>
  <si>
    <t xml:space="preserve">        审计业务</t>
  </si>
  <si>
    <t xml:space="preserve">    纪检监察事务</t>
  </si>
  <si>
    <t xml:space="preserve">        派驻派出机构</t>
  </si>
  <si>
    <t xml:space="preserve">    商贸事务</t>
  </si>
  <si>
    <t xml:space="preserve">        招商引资</t>
  </si>
  <si>
    <t xml:space="preserve">        其他商贸事务支出</t>
  </si>
  <si>
    <t xml:space="preserve">    档案事务</t>
  </si>
  <si>
    <t xml:space="preserve">        档案馆</t>
  </si>
  <si>
    <t xml:space="preserve">    民主党派及工商联事务</t>
  </si>
  <si>
    <t xml:space="preserve">        其他民主党派及工商联事务支出</t>
  </si>
  <si>
    <t xml:space="preserve">    群众团体事务</t>
  </si>
  <si>
    <t xml:space="preserve">        工会事务</t>
  </si>
  <si>
    <t xml:space="preserve">        其他群众团体事务支出</t>
  </si>
  <si>
    <t xml:space="preserve">    党委办公厅（室）及相关机构事务</t>
  </si>
  <si>
    <t xml:space="preserve">        专项业务</t>
  </si>
  <si>
    <t xml:space="preserve">    组织事务</t>
  </si>
  <si>
    <t xml:space="preserve">        其他组织事务支出</t>
  </si>
  <si>
    <t xml:space="preserve">    宣传事务</t>
  </si>
  <si>
    <t xml:space="preserve">        宣传管理</t>
  </si>
  <si>
    <t xml:space="preserve">        其他宣传事务支出</t>
  </si>
  <si>
    <t xml:space="preserve">    统战事务</t>
  </si>
  <si>
    <t xml:space="preserve">        宗教事务</t>
  </si>
  <si>
    <t xml:space="preserve">        华侨事务</t>
  </si>
  <si>
    <t xml:space="preserve">        其他统战事务支出</t>
  </si>
  <si>
    <t xml:space="preserve">    市场监督管理事务</t>
  </si>
  <si>
    <t xml:space="preserve">        市场主体管理</t>
  </si>
  <si>
    <t xml:space="preserve">        市场秩序执法</t>
  </si>
  <si>
    <t xml:space="preserve">        质量基础</t>
  </si>
  <si>
    <t xml:space="preserve">        食品安全监管</t>
  </si>
  <si>
    <t xml:space="preserve">        其他市场监督管理事务</t>
  </si>
  <si>
    <t xml:space="preserve">    其他一般公共服务支出</t>
  </si>
  <si>
    <t xml:space="preserve">        其他一般公共服务支出</t>
  </si>
  <si>
    <t>外交支出</t>
  </si>
  <si>
    <t>国防支出</t>
  </si>
  <si>
    <t xml:space="preserve">    国防动员</t>
  </si>
  <si>
    <t xml:space="preserve">        兵役征集</t>
  </si>
  <si>
    <t xml:space="preserve">        人民防空</t>
  </si>
  <si>
    <t xml:space="preserve">        民兵</t>
  </si>
  <si>
    <t>公共安全支出</t>
  </si>
  <si>
    <t xml:space="preserve">    武装警察部队</t>
  </si>
  <si>
    <t xml:space="preserve">        其他武装警察部队支出</t>
  </si>
  <si>
    <t xml:space="preserve">    公安</t>
  </si>
  <si>
    <t xml:space="preserve">        执法办案</t>
  </si>
  <si>
    <t xml:space="preserve">        其他公安支出</t>
  </si>
  <si>
    <t xml:space="preserve">    检察</t>
  </si>
  <si>
    <t xml:space="preserve">    法院</t>
  </si>
  <si>
    <t xml:space="preserve">        案件执行</t>
  </si>
  <si>
    <t xml:space="preserve">    司法</t>
  </si>
  <si>
    <t xml:space="preserve">        普法宣传</t>
  </si>
  <si>
    <t xml:space="preserve">        律师管理</t>
  </si>
  <si>
    <t xml:space="preserve">        公共法律服务</t>
  </si>
  <si>
    <t xml:space="preserve">        法治建设</t>
  </si>
  <si>
    <t xml:space="preserve">    强制隔离戒毒</t>
  </si>
  <si>
    <t xml:space="preserve">        其他强制隔离戒毒支出</t>
  </si>
  <si>
    <t>教育支出</t>
  </si>
  <si>
    <t xml:space="preserve">    教育管理事务</t>
  </si>
  <si>
    <t xml:space="preserve">        其他教育管理事务支出</t>
  </si>
  <si>
    <t xml:space="preserve">    普通教育</t>
  </si>
  <si>
    <t xml:space="preserve">        学前教育</t>
  </si>
  <si>
    <t xml:space="preserve">        小学教育</t>
  </si>
  <si>
    <t xml:space="preserve">        初中教育</t>
  </si>
  <si>
    <t xml:space="preserve">        高中教育</t>
  </si>
  <si>
    <t xml:space="preserve">    职业教育</t>
  </si>
  <si>
    <t xml:space="preserve">        中等职业教育</t>
  </si>
  <si>
    <t xml:space="preserve">    成人教育</t>
  </si>
  <si>
    <t xml:space="preserve">        其他成人教育支出</t>
  </si>
  <si>
    <t xml:space="preserve">    进修及培训</t>
  </si>
  <si>
    <t xml:space="preserve">        教师进修</t>
  </si>
  <si>
    <t xml:space="preserve">        干部教育</t>
  </si>
  <si>
    <t xml:space="preserve">    教育费附加安排的支出</t>
  </si>
  <si>
    <t xml:space="preserve">        农村中小学校舍建设</t>
  </si>
  <si>
    <t xml:space="preserve">        农村中小学教学设施</t>
  </si>
  <si>
    <t xml:space="preserve">        城市中小学校舍建设</t>
  </si>
  <si>
    <t xml:space="preserve">        城市中小学教学设施</t>
  </si>
  <si>
    <t xml:space="preserve">        中等职业学校教学设施</t>
  </si>
  <si>
    <t xml:space="preserve">        其他教育附加费安排的支出</t>
  </si>
  <si>
    <t xml:space="preserve">    其他教育支出</t>
  </si>
  <si>
    <t xml:space="preserve">        其他教育支出</t>
  </si>
  <si>
    <t>科学技术支出</t>
  </si>
  <si>
    <t xml:space="preserve">    科学技术普及</t>
  </si>
  <si>
    <t xml:space="preserve">        机构运行</t>
  </si>
  <si>
    <t xml:space="preserve">        科普活动</t>
  </si>
  <si>
    <t xml:space="preserve">        其他科学技术普及支出</t>
  </si>
  <si>
    <t>文化旅游体育与传媒支出</t>
  </si>
  <si>
    <t xml:space="preserve">    文化和旅游</t>
  </si>
  <si>
    <t xml:space="preserve">        图书馆</t>
  </si>
  <si>
    <t xml:space="preserve">        文化展示及纪念机构</t>
  </si>
  <si>
    <t xml:space="preserve">        群众文化</t>
  </si>
  <si>
    <t xml:space="preserve">        旅游宣传</t>
  </si>
  <si>
    <t xml:space="preserve">        其他文化和旅游支出</t>
  </si>
  <si>
    <t xml:space="preserve">    文物</t>
  </si>
  <si>
    <t xml:space="preserve">        文物保护</t>
  </si>
  <si>
    <t xml:space="preserve">    体育</t>
  </si>
  <si>
    <t xml:space="preserve">        体育场馆</t>
  </si>
  <si>
    <t xml:space="preserve">        群众体育</t>
  </si>
  <si>
    <t xml:space="preserve">    新闻出版电影</t>
  </si>
  <si>
    <t xml:space="preserve">        电影</t>
  </si>
  <si>
    <t xml:space="preserve">    广播电视</t>
  </si>
  <si>
    <t xml:space="preserve">        其他广播电视支出</t>
  </si>
  <si>
    <t xml:space="preserve">    其他文化旅游体育与传媒支出</t>
  </si>
  <si>
    <t xml:space="preserve">        其他文化旅游体育与传媒支出</t>
  </si>
  <si>
    <t>社会保障和就业支出</t>
  </si>
  <si>
    <t xml:space="preserve">    人力资源和社会保障管理事务</t>
  </si>
  <si>
    <t xml:space="preserve">        社会保险经办机构</t>
  </si>
  <si>
    <t xml:space="preserve">        劳动人事争议调解仲裁</t>
  </si>
  <si>
    <t xml:space="preserve">        引进人才费用</t>
  </si>
  <si>
    <t xml:space="preserve">        其他人力资源和社会保障管理事务支出</t>
  </si>
  <si>
    <t xml:space="preserve">    民政管理事务</t>
  </si>
  <si>
    <t xml:space="preserve">        基层政权建设和社区治理</t>
  </si>
  <si>
    <t xml:space="preserve">    行政事业单位养老支出</t>
  </si>
  <si>
    <t xml:space="preserve">        行政单位离退休</t>
  </si>
  <si>
    <t xml:space="preserve">        事业单位离退休</t>
  </si>
  <si>
    <t xml:space="preserve">        离退休人员管理机构</t>
  </si>
  <si>
    <t xml:space="preserve">        机关事业单位基本养老保险缴费支出</t>
  </si>
  <si>
    <t xml:space="preserve">        机关事业单位职业年金缴费支出</t>
  </si>
  <si>
    <t xml:space="preserve">        其他行政事业单位养老支出</t>
  </si>
  <si>
    <t xml:space="preserve">    就业补助</t>
  </si>
  <si>
    <t xml:space="preserve">        社会保险补贴</t>
  </si>
  <si>
    <t xml:space="preserve">        公益性岗位补补贴</t>
  </si>
  <si>
    <t xml:space="preserve">    抚恤</t>
  </si>
  <si>
    <t xml:space="preserve">        死亡抚恤</t>
  </si>
  <si>
    <t xml:space="preserve">        伤残抚恤</t>
  </si>
  <si>
    <t xml:space="preserve">        在乡复员、退伍军人生活补助</t>
  </si>
  <si>
    <t xml:space="preserve">        义务兵优待</t>
  </si>
  <si>
    <t xml:space="preserve">        农村籍退役士兵老年生活补助</t>
  </si>
  <si>
    <t xml:space="preserve">        光荣院</t>
  </si>
  <si>
    <t xml:space="preserve">        其他优抚支出</t>
  </si>
  <si>
    <t xml:space="preserve">    退役安置</t>
  </si>
  <si>
    <t xml:space="preserve">        退役士兵安置</t>
  </si>
  <si>
    <t xml:space="preserve">        军队转业干部安置</t>
  </si>
  <si>
    <t xml:space="preserve">    社会福利</t>
  </si>
  <si>
    <t xml:space="preserve">        儿童福利</t>
  </si>
  <si>
    <t xml:space="preserve">        老年福利</t>
  </si>
  <si>
    <t xml:space="preserve">        殡葬</t>
  </si>
  <si>
    <t xml:space="preserve">        社会福利事业单位</t>
  </si>
  <si>
    <t xml:space="preserve">        养老服务</t>
  </si>
  <si>
    <t xml:space="preserve">    残疾人事业</t>
  </si>
  <si>
    <t xml:space="preserve">        残疾人康复</t>
  </si>
  <si>
    <t xml:space="preserve">        残疾人就业</t>
  </si>
  <si>
    <t xml:space="preserve">        残疾人生活和护理补贴</t>
  </si>
  <si>
    <t xml:space="preserve">        其他残疾人事业支出</t>
  </si>
  <si>
    <t xml:space="preserve">    红十字事业</t>
  </si>
  <si>
    <t xml:space="preserve">        其他红十字事业支出</t>
  </si>
  <si>
    <t xml:space="preserve">    最低生活保障</t>
  </si>
  <si>
    <t xml:space="preserve">        农村最低生活保障金支出</t>
  </si>
  <si>
    <t xml:space="preserve">    特困人员救助供养</t>
  </si>
  <si>
    <t xml:space="preserve">        农村特困人员救助供养支出</t>
  </si>
  <si>
    <t xml:space="preserve">    其他生活救助</t>
  </si>
  <si>
    <t xml:space="preserve">        其他农村生活救助</t>
  </si>
  <si>
    <t xml:space="preserve">    财政对基本养老保险基金的补助</t>
  </si>
  <si>
    <t xml:space="preserve">        财政对城乡居民基本养老保险基金的补助</t>
  </si>
  <si>
    <t xml:space="preserve">    财政对其他社会保险基金的补助</t>
  </si>
  <si>
    <t xml:space="preserve">        财政对失业保险基金的补助</t>
  </si>
  <si>
    <t xml:space="preserve">        财政对工伤保险基金的补助</t>
  </si>
  <si>
    <t xml:space="preserve">    退役军人管理事务</t>
  </si>
  <si>
    <t xml:space="preserve">        拥军优属</t>
  </si>
  <si>
    <t xml:space="preserve">    财政代缴社会保险费支出</t>
  </si>
  <si>
    <t xml:space="preserve">        财政代缴城乡居民基本养老保险费支出</t>
  </si>
  <si>
    <t xml:space="preserve">    其他社会保障和就业支出</t>
  </si>
  <si>
    <t xml:space="preserve">        其他社会保障和就业支出</t>
  </si>
  <si>
    <t>卫生健康支出</t>
  </si>
  <si>
    <t xml:space="preserve">    卫生健康管理事务</t>
  </si>
  <si>
    <t xml:space="preserve">        其他卫生健康管理事务支出</t>
  </si>
  <si>
    <t xml:space="preserve">    公立医院</t>
  </si>
  <si>
    <t xml:space="preserve">        综合医院</t>
  </si>
  <si>
    <t xml:space="preserve">        中医（名族医）药</t>
  </si>
  <si>
    <t xml:space="preserve">        其他公立医院支出</t>
  </si>
  <si>
    <t xml:space="preserve">    基层医疗卫生机构</t>
  </si>
  <si>
    <t xml:space="preserve">        乡镇卫生院</t>
  </si>
  <si>
    <t xml:space="preserve">        其他基层医疗卫生机构支出</t>
  </si>
  <si>
    <t xml:space="preserve">    公共卫生</t>
  </si>
  <si>
    <t xml:space="preserve">        疾病预防控制机构</t>
  </si>
  <si>
    <t xml:space="preserve">        妇幼保健机构</t>
  </si>
  <si>
    <t xml:space="preserve">        基本公共卫生服务</t>
  </si>
  <si>
    <t xml:space="preserve">        重大公共卫生服务</t>
  </si>
  <si>
    <t xml:space="preserve">        其他公共卫生支出</t>
  </si>
  <si>
    <t xml:space="preserve">    计划生育事务</t>
  </si>
  <si>
    <t xml:space="preserve">        计划生育服务</t>
  </si>
  <si>
    <t xml:space="preserve">        其他计划生育事务支出</t>
  </si>
  <si>
    <t xml:space="preserve">    行政事业单位医疗</t>
  </si>
  <si>
    <t xml:space="preserve">        行政单位医疗</t>
  </si>
  <si>
    <t xml:space="preserve">        事业单位医疗</t>
  </si>
  <si>
    <t xml:space="preserve">        其他行政事业单位医疗支出</t>
  </si>
  <si>
    <t xml:space="preserve">    财政对基本医疗保险基金的补助</t>
  </si>
  <si>
    <t xml:space="preserve">        财政对职工基本医疗保险基金的补助</t>
  </si>
  <si>
    <t xml:space="preserve">        财政对城乡居民基本医疗保险基金的补助</t>
  </si>
  <si>
    <t xml:space="preserve">    医疗救助</t>
  </si>
  <si>
    <t xml:space="preserve">        城乡医疗救助</t>
  </si>
  <si>
    <t xml:space="preserve">    优抚对象医疗</t>
  </si>
  <si>
    <t xml:space="preserve">        优抚对象医疗补助</t>
  </si>
  <si>
    <t xml:space="preserve">    医疗保障管理事务</t>
  </si>
  <si>
    <t xml:space="preserve">        医疗保障经办事务</t>
  </si>
  <si>
    <t xml:space="preserve">        其他医疗保障管理事务支出</t>
  </si>
  <si>
    <t xml:space="preserve">    老龄卫生健康事务</t>
  </si>
  <si>
    <t xml:space="preserve">        老龄卫生健康事务</t>
  </si>
  <si>
    <t xml:space="preserve">    其他卫生健康支出</t>
  </si>
  <si>
    <t xml:space="preserve">        其他卫生健康支出</t>
  </si>
  <si>
    <t>节能环保支出</t>
  </si>
  <si>
    <t xml:space="preserve">    环境保护管理事务</t>
  </si>
  <si>
    <t xml:space="preserve">        应对气候变化管理事务</t>
  </si>
  <si>
    <t xml:space="preserve">    污染防治</t>
  </si>
  <si>
    <t xml:space="preserve">        水体</t>
  </si>
  <si>
    <t xml:space="preserve">        土壤</t>
  </si>
  <si>
    <t xml:space="preserve">    自然生态保护</t>
  </si>
  <si>
    <t xml:space="preserve">    天然林保护</t>
  </si>
  <si>
    <t xml:space="preserve">    退耕还林还草</t>
  </si>
  <si>
    <t xml:space="preserve">    退牧还草</t>
  </si>
  <si>
    <t xml:space="preserve">    能源管理事务</t>
  </si>
  <si>
    <t xml:space="preserve">    其他节能环保</t>
  </si>
  <si>
    <t xml:space="preserve">        其他节能环保</t>
  </si>
  <si>
    <t>城乡社区支出</t>
  </si>
  <si>
    <t xml:space="preserve">    城乡社区管理事务</t>
  </si>
  <si>
    <t xml:space="preserve">        城管执法</t>
  </si>
  <si>
    <t xml:space="preserve">        工程建设标准规范编制与监管</t>
  </si>
  <si>
    <t xml:space="preserve">        住宅建设与房地产市场监管</t>
  </si>
  <si>
    <t xml:space="preserve">        其他城乡社区管理事务支出</t>
  </si>
  <si>
    <t xml:space="preserve">    城乡社区公共设施</t>
  </si>
  <si>
    <t xml:space="preserve">        小城镇基础设施建设</t>
  </si>
  <si>
    <t xml:space="preserve">        其他城乡社区公共设施支出</t>
  </si>
  <si>
    <t xml:space="preserve">    城乡社区环境卫生</t>
  </si>
  <si>
    <t xml:space="preserve">        城乡社区环境卫生</t>
  </si>
  <si>
    <t xml:space="preserve">    建设市场管理与监督</t>
  </si>
  <si>
    <t xml:space="preserve">        建设市场管理与监督</t>
  </si>
  <si>
    <t xml:space="preserve">    其他城乡社区支出</t>
  </si>
  <si>
    <t xml:space="preserve">        其他城乡社区支出</t>
  </si>
  <si>
    <t>农林水支出</t>
  </si>
  <si>
    <t xml:space="preserve">    农业农村</t>
  </si>
  <si>
    <t xml:space="preserve">        病虫害防治</t>
  </si>
  <si>
    <t xml:space="preserve">        农产品质量安全</t>
  </si>
  <si>
    <t xml:space="preserve">        农业生产发展</t>
  </si>
  <si>
    <t xml:space="preserve">        农村社会事业</t>
  </si>
  <si>
    <t xml:space="preserve">        农村道路建设</t>
  </si>
  <si>
    <t xml:space="preserve">        其他农业农村支出</t>
  </si>
  <si>
    <t xml:space="preserve">    林业和草原</t>
  </si>
  <si>
    <t xml:space="preserve">        事业机构</t>
  </si>
  <si>
    <t xml:space="preserve">        森林资源培育</t>
  </si>
  <si>
    <t xml:space="preserve">        技术推广与转化</t>
  </si>
  <si>
    <t xml:space="preserve">        森林资源管理</t>
  </si>
  <si>
    <t xml:space="preserve">        动植物保护</t>
  </si>
  <si>
    <t xml:space="preserve">        信息管理</t>
  </si>
  <si>
    <t xml:space="preserve">        林业草原防灾减灾</t>
  </si>
  <si>
    <t xml:space="preserve">    水利</t>
  </si>
  <si>
    <t xml:space="preserve">        水利工程运行与维护</t>
  </si>
  <si>
    <t xml:space="preserve">        防汛</t>
  </si>
  <si>
    <t xml:space="preserve">        抗旱</t>
  </si>
  <si>
    <t xml:space="preserve">        其他水利支出</t>
  </si>
  <si>
    <t xml:space="preserve">    巩固脱贫攻坚成果衔接乡村振兴</t>
  </si>
  <si>
    <t xml:space="preserve">        农村基础设施</t>
  </si>
  <si>
    <t xml:space="preserve">        生产发展</t>
  </si>
  <si>
    <t xml:space="preserve">        社会发展</t>
  </si>
  <si>
    <t xml:space="preserve">        贷款奖补和贴息</t>
  </si>
  <si>
    <t xml:space="preserve">        其他巩固脱贫攻坚成果衔接乡村振兴支出</t>
  </si>
  <si>
    <t xml:space="preserve">    农村综合改革</t>
  </si>
  <si>
    <t xml:space="preserve">        对村级公益事业建设的保障</t>
  </si>
  <si>
    <t xml:space="preserve">        对村民委员会和村党支部的补助</t>
  </si>
  <si>
    <t xml:space="preserve">        对村集体经济组织的补助</t>
  </si>
  <si>
    <t xml:space="preserve">        其他农村综合改革支出</t>
  </si>
  <si>
    <t xml:space="preserve">    普惠金融发展支出</t>
  </si>
  <si>
    <t xml:space="preserve">        农业保险保费</t>
  </si>
  <si>
    <t xml:space="preserve">        创业担保贷款贴息及奖补</t>
  </si>
  <si>
    <t xml:space="preserve">        其他普惠金融发展支出</t>
  </si>
  <si>
    <t xml:space="preserve">    其他农林水支出</t>
  </si>
  <si>
    <t xml:space="preserve">        其他农林水支出</t>
  </si>
  <si>
    <t>交通运输支出</t>
  </si>
  <si>
    <t xml:space="preserve">    公路水路运输</t>
  </si>
  <si>
    <t xml:space="preserve">        公路养护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</si>
  <si>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</si>
  <si>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</si>
  <si>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</si>
  <si>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海事管理</t>
  </si>
  <si>
    <t xml:space="preserve">        其他公路水路运输支出</t>
  </si>
  <si>
    <t xml:space="preserve">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</si>
  <si>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</si>
  <si>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</si>
  <si>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车辆购置税其他支出</t>
  </si>
  <si>
    <t xml:space="preserve">    其他交通运输支出</t>
  </si>
  <si>
    <t xml:space="preserve">        公共交通运营补助</t>
  </si>
  <si>
    <t xml:space="preserve">        其他交通运输支出</t>
  </si>
  <si>
    <t>资源勘探工业信息等支出</t>
  </si>
  <si>
    <t xml:space="preserve">    国有资产监管</t>
  </si>
  <si>
    <t>商业服务业等支出</t>
  </si>
  <si>
    <t xml:space="preserve">    商业流通事务</t>
  </si>
  <si>
    <t xml:space="preserve">        其他商业流通事务支出</t>
  </si>
  <si>
    <t xml:space="preserve">    涉外发展服务支出</t>
  </si>
  <si>
    <t xml:space="preserve">        其他涉外发展服务支出</t>
  </si>
  <si>
    <t xml:space="preserve">    其他商业服务业等支出</t>
  </si>
  <si>
    <t xml:space="preserve">        其他商业服务业等支出</t>
  </si>
  <si>
    <t>金融支出</t>
  </si>
  <si>
    <t xml:space="preserve">    其他金融支出</t>
  </si>
  <si>
    <t xml:space="preserve">        其他金融支出</t>
  </si>
  <si>
    <t>援助其他地区</t>
  </si>
  <si>
    <t>自然资源海洋气象等支出</t>
  </si>
  <si>
    <t xml:space="preserve">    自然资源事务</t>
  </si>
  <si>
    <t xml:space="preserve">        土地资源储备支出</t>
  </si>
  <si>
    <t xml:space="preserve">        其他自然资源事务支出</t>
  </si>
  <si>
    <t xml:space="preserve">    气象事务</t>
  </si>
  <si>
    <t xml:space="preserve">        气象事业机构</t>
  </si>
  <si>
    <t>住房保障支出</t>
  </si>
  <si>
    <t xml:space="preserve">    保障性安居工程支出</t>
  </si>
  <si>
    <t xml:space="preserve">        农村危房改造</t>
  </si>
  <si>
    <t xml:space="preserve">        公共租赁住房</t>
  </si>
  <si>
    <t xml:space="preserve">    住房改革支出</t>
  </si>
  <si>
    <t xml:space="preserve">        住房公积金</t>
  </si>
  <si>
    <t xml:space="preserve">        提租补贴</t>
  </si>
  <si>
    <t>粮油物资储备支出</t>
  </si>
  <si>
    <t xml:space="preserve">    粮油物资事务</t>
  </si>
  <si>
    <t xml:space="preserve">        其他粮油物资事务支出</t>
  </si>
  <si>
    <t>灾害防治及应急管理支出</t>
  </si>
  <si>
    <t xml:space="preserve">    应急管理事务</t>
  </si>
  <si>
    <t xml:space="preserve">        灾害风险防治</t>
  </si>
  <si>
    <t xml:space="preserve">        安全监管</t>
  </si>
  <si>
    <t xml:space="preserve">        应急救援</t>
  </si>
  <si>
    <t xml:space="preserve">        应急管理</t>
  </si>
  <si>
    <t xml:space="preserve">        其他应急管理</t>
  </si>
  <si>
    <t xml:space="preserve">    消防救援事务</t>
  </si>
  <si>
    <t xml:space="preserve">        其他消防救援事务</t>
  </si>
  <si>
    <t xml:space="preserve">    地震事务</t>
  </si>
  <si>
    <t xml:space="preserve">         地震监测</t>
  </si>
  <si>
    <t xml:space="preserve">    自然灾害防治</t>
  </si>
  <si>
    <t xml:space="preserve">        地质灾害防治</t>
  </si>
  <si>
    <t xml:space="preserve">        森林草原防灾减灾</t>
  </si>
  <si>
    <t xml:space="preserve">    自然灾害救灾及恢复重建</t>
  </si>
  <si>
    <t xml:space="preserve">        自然灾害救灾补助</t>
  </si>
  <si>
    <t>预备费</t>
  </si>
  <si>
    <t>其他支出</t>
  </si>
  <si>
    <t>   年初预留</t>
  </si>
  <si>
    <t xml:space="preserve">        年初预留</t>
  </si>
  <si>
    <t>   其他支出</t>
  </si>
  <si>
    <t xml:space="preserve">        其他支出</t>
  </si>
  <si>
    <t>债务付息支出</t>
  </si>
  <si>
    <t>   地方政府一般债务付息支出</t>
  </si>
  <si>
    <t>      地方政府一般债券付息支出</t>
  </si>
  <si>
    <t>债务发行费用支出</t>
  </si>
  <si>
    <t>   地方政府一般债务发行费用支出</t>
  </si>
  <si>
    <t>2023年剑阁县地方一般公共预算收支预算平衡表</t>
  </si>
  <si>
    <t>收入</t>
  </si>
  <si>
    <t>支出</t>
  </si>
  <si>
    <t>一般公共预算收入</t>
  </si>
  <si>
    <t>一般公共预算支出</t>
  </si>
  <si>
    <t xml:space="preserve">转移性收入         </t>
  </si>
  <si>
    <t>转移性支出</t>
  </si>
  <si>
    <t xml:space="preserve">  返还性收入</t>
  </si>
  <si>
    <t xml:space="preserve">  上解上级支出</t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</si>
  <si>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</si>
  <si>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</si>
  <si>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</si>
  <si>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   增值税收入划分改革返还补助</t>
  </si>
  <si>
    <t xml:space="preserve">    其他税收返还收入</t>
  </si>
  <si>
    <t xml:space="preserve">  一般性转移支付收入</t>
  </si>
  <si>
    <t xml:space="preserve">      体制补助收入</t>
  </si>
  <si>
    <t xml:space="preserve">      均衡性转移支付收入</t>
  </si>
  <si>
    <t xml:space="preserve">      增值税留抵退税转移支付</t>
  </si>
  <si>
    <t xml:space="preserve">      其他退税减税降费转移支付</t>
  </si>
  <si>
    <t xml:space="preserve">      补充县区财力转移支付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</si>
  <si>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</si>
  <si>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</si>
  <si>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</si>
  <si>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</si>
  <si>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</si>
  <si>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</si>
  <si>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</si>
  <si>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</si>
  <si>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</si>
  <si>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</si>
  <si>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欠发达地区转移支付收入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</si>
  <si>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</si>
  <si>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</si>
  <si>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</si>
  <si>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</si>
  <si>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</si>
  <si>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</si>
  <si>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</si>
  <si>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</si>
  <si>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</si>
  <si>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</si>
  <si>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</si>
  <si>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</si>
  <si>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</si>
  <si>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</si>
  <si>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</si>
  <si>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</si>
  <si>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</si>
  <si>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</si>
  <si>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</si>
  <si>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</si>
  <si>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</si>
  <si>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</si>
  <si>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</si>
  <si>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</si>
  <si>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</si>
  <si>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</si>
  <si>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</si>
  <si>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</si>
  <si>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</si>
  <si>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</si>
  <si>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</si>
  <si>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</si>
  <si>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</si>
  <si>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</si>
  <si>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</si>
  <si>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</si>
  <si>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</si>
  <si>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</si>
  <si>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</si>
  <si>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</si>
  <si>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</si>
  <si>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</si>
  <si>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</si>
  <si>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</si>
  <si>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>接受其他地区援助收入</t>
  </si>
  <si>
    <t>援助其他地区支出</t>
  </si>
  <si>
    <t>债务收入</t>
  </si>
  <si>
    <t>债券还本支出</t>
  </si>
  <si>
    <t xml:space="preserve">  新增一般债券</t>
  </si>
  <si>
    <t xml:space="preserve">  地方政府债券还本</t>
  </si>
  <si>
    <t xml:space="preserve">  再融资债券</t>
  </si>
  <si>
    <t>国债转贷收入</t>
  </si>
  <si>
    <t>增设预算周转金</t>
  </si>
  <si>
    <t>国债转贷资金上年结余</t>
  </si>
  <si>
    <t>拨付国债转贷资金数</t>
  </si>
  <si>
    <t>上年结余收入</t>
  </si>
  <si>
    <t>国债转贷资金结余</t>
  </si>
  <si>
    <t>动用预算稳定调节基金</t>
  </si>
  <si>
    <t>安排预算稳定调节基金</t>
  </si>
  <si>
    <t xml:space="preserve">调入资金   </t>
  </si>
  <si>
    <t>调出资金</t>
  </si>
  <si>
    <t xml:space="preserve">  政府性基金预算调入</t>
  </si>
  <si>
    <t xml:space="preserve">  国有资本经营预算调入</t>
  </si>
  <si>
    <t xml:space="preserve">  其他调入</t>
  </si>
  <si>
    <t>收入总计</t>
  </si>
  <si>
    <t>支出总计</t>
  </si>
  <si>
    <t>结转下年支出</t>
  </si>
  <si>
    <t>2023年上级对剑阁县税收返还和转移支付补助预算表</t>
  </si>
  <si>
    <t>预算科目</t>
  </si>
  <si>
    <t>2023年剑阁县一般公共预算经济科目分类支出预算表</t>
  </si>
  <si>
    <t xml:space="preserve">                         单位：万元</t>
  </si>
  <si>
    <t>经济分类科目</t>
  </si>
  <si>
    <t>机关工资福利支出</t>
  </si>
  <si>
    <t xml:space="preserve">    工资奖金津补贴</t>
  </si>
  <si>
    <t xml:space="preserve">    社会保障费</t>
  </si>
  <si>
    <t xml:space="preserve">    住房公积金</t>
  </si>
  <si>
    <t xml:space="preserve">    其他工资福利支出</t>
  </si>
  <si>
    <t>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</si>
  <si>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</si>
  <si>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</si>
  <si>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</si>
  <si>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</si>
  <si>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</si>
  <si>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</si>
  <si>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</si>
  <si>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</si>
  <si>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</si>
  <si>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</si>
  <si>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>机关资本性支出（一）</t>
  </si>
  <si>
    <t xml:space="preserve">    房屋建筑物构建</t>
  </si>
  <si>
    <t xml:space="preserve">    基础设施建设</t>
  </si>
  <si>
    <t xml:space="preserve">    公务用车购置</t>
  </si>
  <si>
    <t xml:space="preserve">    设备购置</t>
  </si>
  <si>
    <t xml:space="preserve">    大型修缮</t>
  </si>
  <si>
    <t xml:space="preserve">    其他资本性支出</t>
  </si>
  <si>
    <t>机关资本性支出（二）</t>
  </si>
  <si>
    <t>对事业单位经常性补助</t>
  </si>
  <si>
    <t xml:space="preserve">    工资福利支出</t>
  </si>
  <si>
    <t xml:space="preserve">    商品和服务支出</t>
  </si>
  <si>
    <t>对事业单位资本性补助</t>
  </si>
  <si>
    <t xml:space="preserve">    资本性支出（一）</t>
  </si>
  <si>
    <t xml:space="preserve">    资本性支出（二）</t>
  </si>
  <si>
    <t>对企业补助</t>
  </si>
  <si>
    <t xml:space="preserve">    费用补贴</t>
  </si>
  <si>
    <t xml:space="preserve">    利息补贴</t>
  </si>
  <si>
    <t xml:space="preserve">    其他对企业补助</t>
  </si>
  <si>
    <t>对个人和家庭的补助</t>
  </si>
  <si>
    <t xml:space="preserve">    社会福利和救助</t>
  </si>
  <si>
    <t xml:space="preserve">    离退休费</t>
  </si>
  <si>
    <t xml:space="preserve">    助学金</t>
  </si>
  <si>
    <t xml:space="preserve">    个人农业生产补贴</t>
  </si>
  <si>
    <t xml:space="preserve">    其他对个人和家庭的补助</t>
  </si>
  <si>
    <t>对社会保障基金补助</t>
  </si>
  <si>
    <t xml:space="preserve">    对社会保障基金补助</t>
  </si>
  <si>
    <t>债务利息及费用支出</t>
  </si>
  <si>
    <t xml:space="preserve">    国内债务付息</t>
  </si>
  <si>
    <t xml:space="preserve">    国内债务发行费用</t>
  </si>
  <si>
    <t>债务还本支出</t>
  </si>
  <si>
    <t>预备费及预留</t>
  </si>
  <si>
    <t xml:space="preserve">    其他支出</t>
  </si>
  <si>
    <t>合     计</t>
  </si>
  <si>
    <t>2023年剑阁县本级一般公共预算经济分类科目基本支出预算表</t>
  </si>
  <si>
    <t>2023年剑阁县预算内基本建设支出预算情况表</t>
  </si>
  <si>
    <t>预算科目（项目）</t>
  </si>
  <si>
    <t>年初预算数</t>
  </si>
  <si>
    <t>一般公共服务</t>
  </si>
  <si>
    <t>公共安全</t>
  </si>
  <si>
    <t>社会保障</t>
  </si>
  <si>
    <t xml:space="preserve">    托养中心</t>
  </si>
  <si>
    <t>总       计</t>
  </si>
  <si>
    <t>注：本级财力有限，无能力安排基本建设项目</t>
  </si>
  <si>
    <t>2023年剑阁县重大投资项目预算情况表</t>
  </si>
  <si>
    <t>单位:万元</t>
  </si>
  <si>
    <t>项目名称</t>
  </si>
  <si>
    <t>建设性质</t>
  </si>
  <si>
    <t>计划总投资</t>
  </si>
  <si>
    <t>已投资</t>
  </si>
  <si>
    <t>2023年预计数</t>
  </si>
  <si>
    <t>建设内容</t>
  </si>
  <si>
    <t>备注</t>
  </si>
  <si>
    <t>建设总规模</t>
  </si>
  <si>
    <t>2023年建设内容</t>
  </si>
  <si>
    <t>注：本年县本级一般公共预算未安排重大项目投资，本表无数据</t>
  </si>
  <si>
    <t>2023年剑阁县政府性基金预算收入预算表</t>
  </si>
  <si>
    <t>政府性基金收入</t>
  </si>
  <si>
    <t xml:space="preserve">    农网还贷资金收入</t>
  </si>
  <si>
    <t xml:space="preserve">    铁路建设基金收入</t>
  </si>
  <si>
    <t xml:space="preserve">    民航发展基金收入</t>
  </si>
  <si>
    <t xml:space="preserve">    旅游发展基金收入</t>
  </si>
  <si>
    <t xml:space="preserve">    国有土地收益基金收入</t>
  </si>
  <si>
    <t xml:space="preserve">    农业土地开发资金收入</t>
  </si>
  <si>
    <t xml:space="preserve">    国有土地使用权出让收入</t>
  </si>
  <si>
    <t xml:space="preserve">    大中型水库移民后期扶持基金收入</t>
  </si>
  <si>
    <t xml:space="preserve">    大中型水库库区基金收入</t>
  </si>
  <si>
    <t xml:space="preserve">    彩票公益金收入</t>
  </si>
  <si>
    <t xml:space="preserve">    城市基础设施配套费收入</t>
  </si>
  <si>
    <t xml:space="preserve">    小型水库移民扶助基金收入</t>
  </si>
  <si>
    <t xml:space="preserve">    国家重大水利工程建设基金收入</t>
  </si>
  <si>
    <t xml:space="preserve">    车辆通行费</t>
  </si>
  <si>
    <t xml:space="preserve">    污水处理费收入</t>
  </si>
  <si>
    <t xml:space="preserve">    其他政府性基金收入</t>
  </si>
  <si>
    <t>专项债务对应项目专项收入</t>
  </si>
  <si>
    <t>收    入    合    计</t>
  </si>
  <si>
    <t>转移性收入</t>
  </si>
  <si>
    <t xml:space="preserve">  上级补助收入</t>
  </si>
  <si>
    <t>债务转贷收入</t>
  </si>
  <si>
    <t>调入资金</t>
  </si>
  <si>
    <t>收    入    总    计</t>
  </si>
  <si>
    <t>2023年剑阁县政府性基金支出预算表</t>
  </si>
  <si>
    <t>项    目</t>
  </si>
  <si>
    <t xml:space="preserve">    国家电影事业发展专项资金安排的支出</t>
  </si>
  <si>
    <t xml:space="preserve">    旅游发展基金支出</t>
  </si>
  <si>
    <t xml:space="preserve">    国家电影事业发展专项资金对应专项债务收入安排的支出</t>
  </si>
  <si>
    <t xml:space="preserve">    大中型水库移民后期扶持基金支出</t>
  </si>
  <si>
    <t xml:space="preserve">    小型水库移民后期扶持基金安排的支出</t>
  </si>
  <si>
    <t xml:space="preserve">    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</si>
  <si>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</si>
  <si>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</si>
  <si>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</si>
  <si>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污水处理费安排的支出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</si>
  <si>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</si>
  <si>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</si>
  <si>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城市基础设施配套费对应专项债券收入安排的支出</t>
  </si>
  <si>
    <t xml:space="preserve">    污水处理费对应专项债务收入安排的支出</t>
  </si>
  <si>
    <t xml:space="preserve">    国有土地使用权出让收入对应专项债务收入安排的支出</t>
  </si>
  <si>
    <t xml:space="preserve">    大中型水库库区基金安排的支出</t>
  </si>
  <si>
    <t xml:space="preserve">    国家重大水利工程建设基金安排的支出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</si>
  <si>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</si>
  <si>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</si>
  <si>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</si>
  <si>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地方政府专项债务付息支出</t>
  </si>
  <si>
    <t>地方政府专项债务发行费用支出</t>
  </si>
  <si>
    <t>抗疫特别国债安排的支出</t>
  </si>
  <si>
    <t>支    出    合    计</t>
  </si>
  <si>
    <t xml:space="preserve">   政府性基金补助支出</t>
  </si>
  <si>
    <t xml:space="preserve">   政府性基金上解支出</t>
  </si>
  <si>
    <t>地方政府专项债务还本支出</t>
  </si>
  <si>
    <t>年终结转</t>
  </si>
  <si>
    <t>支    出    总    计</t>
  </si>
  <si>
    <t>2023年剑阁县政府性基金预算收支平衡表</t>
  </si>
  <si>
    <t>收 入</t>
  </si>
  <si>
    <t>支 出</t>
  </si>
  <si>
    <t>政府性基金支出</t>
  </si>
  <si>
    <t>上级补助收入</t>
  </si>
  <si>
    <t>上解上级支出</t>
  </si>
  <si>
    <t xml:space="preserve">  科学技术</t>
  </si>
  <si>
    <t xml:space="preserve">  文化旅游体育与传媒</t>
  </si>
  <si>
    <t xml:space="preserve">  社会保障和就业</t>
  </si>
  <si>
    <t xml:space="preserve">  节能环保</t>
  </si>
  <si>
    <t xml:space="preserve">  城乡社区</t>
  </si>
  <si>
    <t xml:space="preserve">  农林水</t>
  </si>
  <si>
    <t xml:space="preserve">  交通运输</t>
  </si>
  <si>
    <t xml:space="preserve">  资源勘探电力信息</t>
  </si>
  <si>
    <t xml:space="preserve">  金融</t>
  </si>
  <si>
    <t xml:space="preserve">  其他</t>
  </si>
  <si>
    <t>下级上解收入</t>
  </si>
  <si>
    <t>收 入 总 计</t>
  </si>
  <si>
    <t>支 出 合 计</t>
  </si>
  <si>
    <t>2023年上级对剑阁县政府性基金转移支付
补助执行情况预算表</t>
  </si>
  <si>
    <t xml:space="preserve">    核电站乏燃料处理处置基金收入</t>
  </si>
  <si>
    <t xml:space="preserve">    国家电影事业发展专项资金收入</t>
  </si>
  <si>
    <t xml:space="preserve">    可再生能源电价附加收入</t>
  </si>
  <si>
    <t xml:space="preserve">    废弃电器电子产品处理基金收入</t>
  </si>
  <si>
    <t xml:space="preserve">    国有土地使用权出让相关收入</t>
  </si>
  <si>
    <t xml:space="preserve">    国有土地收益基金相关收入</t>
  </si>
  <si>
    <t xml:space="preserve">    三峡水库库区基金收入</t>
  </si>
  <si>
    <t xml:space="preserve">    海南省高等级公路车辆通行附加费相关收入</t>
  </si>
  <si>
    <t xml:space="preserve">    车辆通行费相关收入</t>
  </si>
  <si>
    <t xml:space="preserve">    港口建设费收入</t>
  </si>
  <si>
    <t xml:space="preserve">    船舶油污损害赔偿基金收入</t>
  </si>
  <si>
    <t xml:space="preserve">    中央特别国债经营基金收入</t>
  </si>
  <si>
    <t xml:space="preserve">    中央特别国债经营基金财务收入</t>
  </si>
  <si>
    <t xml:space="preserve">    彩票发行机构和彩票销售机构的业务费用</t>
  </si>
  <si>
    <t xml:space="preserve">    其他政府性基金相关收入</t>
  </si>
  <si>
    <t>2023年剑阁县国有资本经营收入预算表</t>
  </si>
  <si>
    <t>项      目</t>
  </si>
  <si>
    <t>2022年
执行数</t>
  </si>
  <si>
    <t>2023年
预算数</t>
  </si>
  <si>
    <t>为上年
执行数</t>
  </si>
  <si>
    <t>利润收入</t>
  </si>
  <si>
    <t xml:space="preserve">    运输企业利润收入</t>
  </si>
  <si>
    <t xml:space="preserve">    金融企业利润收入</t>
  </si>
  <si>
    <t xml:space="preserve">    投资服务企业利润收入</t>
  </si>
  <si>
    <t xml:space="preserve">    贸易企业利润收入</t>
  </si>
  <si>
    <t xml:space="preserve">    建筑施工企业利润收入</t>
  </si>
  <si>
    <t xml:space="preserve">    房地产企业利润收入</t>
  </si>
  <si>
    <t xml:space="preserve">    农林牧渔企业利润收入</t>
  </si>
  <si>
    <t xml:space="preserve">    教育文化广播企业利润收入</t>
  </si>
  <si>
    <t xml:space="preserve">    其他国有资本经营预算企业利润收入</t>
  </si>
  <si>
    <t>股利、股息收入</t>
  </si>
  <si>
    <t xml:space="preserve">   国有控股公司股利、股息收入</t>
  </si>
  <si>
    <t xml:space="preserve">   国有参股公司股利、股息收入</t>
  </si>
  <si>
    <t>产权转让收入</t>
  </si>
  <si>
    <t>清算收入</t>
  </si>
  <si>
    <t>其他收入</t>
  </si>
  <si>
    <t xml:space="preserve">    全县国有资本经营预算收入</t>
  </si>
  <si>
    <t>国有资本经营转移支付收入</t>
  </si>
  <si>
    <t>上年结转收入</t>
  </si>
  <si>
    <t>2023年剑阁县国有资本经营支出预算表</t>
  </si>
  <si>
    <t>2022年执行数</t>
  </si>
  <si>
    <t>2023年预算数</t>
  </si>
  <si>
    <t>为上年执行数</t>
  </si>
  <si>
    <t>一、国有资本经营预算支出</t>
  </si>
  <si>
    <t xml:space="preserve">   解决历史遗留问题及改革成本支出</t>
  </si>
  <si>
    <t xml:space="preserve">   国有企业资本金注入</t>
  </si>
  <si>
    <t xml:space="preserve">   国有企业政策补贴</t>
  </si>
  <si>
    <t xml:space="preserve">   金融国有资本经营预算支出</t>
  </si>
  <si>
    <t xml:space="preserve">   其他国有资本经营预算支出</t>
  </si>
  <si>
    <t>二、转移性支出</t>
  </si>
  <si>
    <t xml:space="preserve"> 国有资本经营预算调出资金</t>
  </si>
  <si>
    <t>国有资本经营预算支出</t>
  </si>
  <si>
    <t>2023年剑阁县国有资本经营预算收支预算平衡表</t>
  </si>
  <si>
    <t>收   入</t>
  </si>
  <si>
    <t>国有资本经营预算收入</t>
  </si>
  <si>
    <t>国有资本经营预算转移支付收入</t>
  </si>
  <si>
    <t>国有资本经营预算调出资金</t>
  </si>
  <si>
    <t>2023年全县财政收支预算情况表</t>
  </si>
  <si>
    <t>项         目</t>
  </si>
  <si>
    <t>预  算  数</t>
  </si>
  <si>
    <t>收  入</t>
  </si>
  <si>
    <t>支  出</t>
  </si>
  <si>
    <t>一、全县一般公共预算</t>
  </si>
  <si>
    <t>二、全县政府性基金预算</t>
  </si>
  <si>
    <t>三、全县国有资本经营预算</t>
  </si>
  <si>
    <t>四、全县社会保障基金预算</t>
  </si>
  <si>
    <t>市级统筹</t>
  </si>
  <si>
    <t>总             计</t>
  </si>
  <si>
    <t>2023年剑阁县地方政府债务计划表</t>
  </si>
  <si>
    <t xml:space="preserve">             单位：万元</t>
  </si>
  <si>
    <t>项  目</t>
  </si>
  <si>
    <t>金  额</t>
  </si>
  <si>
    <t>2023年还款预算数</t>
  </si>
  <si>
    <t xml:space="preserve">    一般债券</t>
  </si>
  <si>
    <t xml:space="preserve">        其中：再融资</t>
  </si>
  <si>
    <t xml:space="preserve">              财政预算安排</t>
  </si>
  <si>
    <t xml:space="preserve">    专项债券</t>
  </si>
  <si>
    <t>2023年债券到位预计情况</t>
  </si>
  <si>
    <t>2023年付息预算数</t>
  </si>
  <si>
    <t>2023年债券发行费预算数</t>
  </si>
  <si>
    <t>2023年政府债务预计情况表</t>
  </si>
  <si>
    <t>项目</t>
  </si>
  <si>
    <t>执行数</t>
  </si>
  <si>
    <t>2023年末余额合计</t>
  </si>
  <si>
    <t xml:space="preserve">    政府一般债务余额预计情况</t>
  </si>
  <si>
    <t xml:space="preserve">        2022年末余额</t>
  </si>
  <si>
    <t xml:space="preserve">        2023年拟新增额</t>
  </si>
  <si>
    <t xml:space="preserve">        2023年减少额</t>
  </si>
  <si>
    <t xml:space="preserve">    政府专项债务余额预计情况</t>
  </si>
  <si>
    <t>2023年末地方政府债务限额</t>
  </si>
  <si>
    <t xml:space="preserve">    政府一般债务限额预计情况</t>
  </si>
  <si>
    <t xml:space="preserve">        2022年地方一般政府债务限额</t>
  </si>
  <si>
    <t xml:space="preserve">        提前下达的2023年新增地方政府一般债务限额</t>
  </si>
  <si>
    <t xml:space="preserve">    政府专项债务限额预计情况</t>
  </si>
  <si>
    <t xml:space="preserve">        2022年地方政府专项债务限额</t>
  </si>
  <si>
    <t xml:space="preserve">        提前下达的2023年新增地方政府专项债务限额</t>
  </si>
  <si>
    <t xml:space="preserve">注：1.本表反应2023年末政府债券余额预计情况，年终决算数可能有变，最终以省厅决算批复为准
    2.2023年新增中包含再融资债券                                                      </t>
  </si>
  <si>
    <t>剑阁县地方政府债务十年到期情况表</t>
  </si>
  <si>
    <t>一般债券</t>
  </si>
  <si>
    <t>专项债券</t>
  </si>
  <si>
    <t>非债券形式债务</t>
  </si>
  <si>
    <t>2023年</t>
  </si>
  <si>
    <t>2024年</t>
  </si>
  <si>
    <t>2025年</t>
  </si>
  <si>
    <t>2026年</t>
  </si>
  <si>
    <t>2027年</t>
  </si>
  <si>
    <t>2028年</t>
  </si>
  <si>
    <t>2029年</t>
  </si>
  <si>
    <t>2030年</t>
  </si>
  <si>
    <t>2031年</t>
  </si>
  <si>
    <t>2032年</t>
  </si>
</sst>
</file>

<file path=xl/styles.xml><?xml version="1.0" encoding="utf-8"?>
<styleSheet xmlns="http://schemas.openxmlformats.org/spreadsheetml/2006/main">
  <numFmts count="15">
    <numFmt numFmtId="176" formatCode="#,##0_);[Red]\(#,##0\)"/>
    <numFmt numFmtId="177" formatCode="0.0_ "/>
    <numFmt numFmtId="42" formatCode="_ &quot;￥&quot;* #,##0_ ;_ &quot;￥&quot;* \-#,##0_ ;_ &quot;￥&quot;* &quot;-&quot;_ ;_ @_ "/>
    <numFmt numFmtId="178" formatCode="0_ "/>
    <numFmt numFmtId="43" formatCode="_ * #,##0.00_ ;_ * \-#,##0.00_ ;_ * &quot;-&quot;??_ ;_ @_ "/>
    <numFmt numFmtId="179" formatCode="#,##0.0_);[Red]\(#,##0.0\)"/>
    <numFmt numFmtId="44" formatCode="_ &quot;￥&quot;* #,##0.00_ ;_ &quot;￥&quot;* \-#,##0.00_ ;_ &quot;￥&quot;* &quot;-&quot;??_ ;_ @_ "/>
    <numFmt numFmtId="180" formatCode="0_);[Red]\(0\)"/>
    <numFmt numFmtId="41" formatCode="_ * #,##0_ ;_ * \-#,##0_ ;_ * &quot;-&quot;_ ;_ @_ "/>
    <numFmt numFmtId="181" formatCode="0.0_);[Red]\(0.0\)"/>
    <numFmt numFmtId="182" formatCode="#,##0.00_ "/>
    <numFmt numFmtId="183" formatCode="0.00_ "/>
    <numFmt numFmtId="184" formatCode="#,##0_ "/>
    <numFmt numFmtId="185" formatCode="____@"/>
    <numFmt numFmtId="186" formatCode="0.00_ ;[Red]\-0.00\ "/>
  </numFmts>
  <fonts count="43">
    <font>
      <sz val="11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</font>
    <font>
      <b/>
      <sz val="18"/>
      <color indexed="8"/>
      <name val="方正小标宋简体"/>
      <charset val="134"/>
    </font>
    <font>
      <b/>
      <sz val="11"/>
      <color indexed="8"/>
      <name val="宋体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1"/>
      <name val="宋体"/>
      <charset val="134"/>
      <scheme val="minor"/>
    </font>
    <font>
      <sz val="18"/>
      <name val="方正小标宋简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8"/>
      <name val="方正小标宋简体"/>
      <charset val="134"/>
    </font>
    <font>
      <b/>
      <sz val="11"/>
      <name val="宋体"/>
      <charset val="134"/>
    </font>
    <font>
      <sz val="11"/>
      <color indexed="10"/>
      <name val="宋体"/>
      <charset val="134"/>
      <scheme val="minor"/>
    </font>
    <font>
      <sz val="10"/>
      <color indexed="1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6"/>
      <name val="方正小标宋简体"/>
      <charset val="134"/>
    </font>
    <font>
      <sz val="10"/>
      <color indexed="8"/>
      <name val="宋体"/>
      <charset val="134"/>
      <scheme val="minor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u/>
      <sz val="11"/>
      <color indexed="20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134"/>
    </font>
    <font>
      <sz val="12"/>
      <name val="Times New Roman"/>
      <family val="1"/>
      <charset val="0"/>
    </font>
    <font>
      <sz val="12"/>
      <name val="仿宋_GB2312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9"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7" fillId="0" borderId="0">
      <alignment vertical="center"/>
    </xf>
    <xf numFmtId="0" fontId="25" fillId="0" borderId="0">
      <alignment vertical="center"/>
    </xf>
    <xf numFmtId="0" fontId="0" fillId="9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26" fillId="13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0" fillId="16" borderId="0" applyNumberFormat="false" applyBorder="false" applyAlignment="false" applyProtection="false">
      <alignment vertical="center"/>
    </xf>
    <xf numFmtId="0" fontId="26" fillId="8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0" fillId="0" borderId="0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8" fillId="0" borderId="0">
      <alignment vertical="center"/>
    </xf>
    <xf numFmtId="0" fontId="4" fillId="0" borderId="19" applyNumberFormat="false" applyFill="false" applyAlignment="false" applyProtection="false">
      <alignment vertical="center"/>
    </xf>
    <xf numFmtId="0" fontId="25" fillId="0" borderId="0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2" fillId="0" borderId="1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41" fillId="0" borderId="18" applyNumberFormat="false" applyFill="false" applyAlignment="false" applyProtection="false">
      <alignment vertical="center"/>
    </xf>
    <xf numFmtId="0" fontId="25" fillId="0" borderId="0"/>
    <xf numFmtId="0" fontId="36" fillId="0" borderId="0" applyNumberFormat="false" applyFill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32" fillId="12" borderId="14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6" fillId="14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26" fillId="13" borderId="0" applyNumberFormat="false" applyBorder="false" applyAlignment="false" applyProtection="false">
      <alignment vertical="center"/>
    </xf>
    <xf numFmtId="0" fontId="30" fillId="2" borderId="14" applyNumberFormat="false" applyAlignment="false" applyProtection="false">
      <alignment vertical="center"/>
    </xf>
    <xf numFmtId="0" fontId="29" fillId="12" borderId="13" applyNumberFormat="false" applyAlignment="false" applyProtection="false">
      <alignment vertical="center"/>
    </xf>
    <xf numFmtId="0" fontId="33" fillId="15" borderId="15" applyNumberFormat="false" applyAlignment="false" applyProtection="false">
      <alignment vertical="center"/>
    </xf>
    <xf numFmtId="0" fontId="39" fillId="0" borderId="16" applyNumberFormat="false" applyFill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26" fillId="11" borderId="0" applyNumberFormat="false" applyBorder="false" applyAlignment="false" applyProtection="false">
      <alignment vertical="center"/>
    </xf>
    <xf numFmtId="0" fontId="0" fillId="10" borderId="12" applyNumberFormat="false" applyFon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8" fillId="9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6" fillId="8" borderId="0" applyNumberFormat="false" applyBorder="false" applyAlignment="false" applyProtection="false">
      <alignment vertical="center"/>
    </xf>
    <xf numFmtId="0" fontId="27" fillId="7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27" fillId="3" borderId="0" applyNumberFormat="false" applyBorder="false" applyAlignment="false" applyProtection="false">
      <alignment vertical="center"/>
    </xf>
    <xf numFmtId="0" fontId="26" fillId="5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6" fillId="3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0" fillId="2" borderId="0" applyNumberFormat="false" applyBorder="false" applyAlignment="false" applyProtection="false">
      <alignment vertical="center"/>
    </xf>
    <xf numFmtId="0" fontId="26" fillId="15" borderId="0" applyNumberFormat="false" applyBorder="false" applyAlignment="false" applyProtection="false">
      <alignment vertical="center"/>
    </xf>
  </cellStyleXfs>
  <cellXfs count="308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right" vertical="center"/>
    </xf>
    <xf numFmtId="0" fontId="4" fillId="0" borderId="2" xfId="0" applyFont="true" applyFill="true" applyBorder="true" applyAlignment="true">
      <alignment horizontal="right" vertical="center"/>
    </xf>
    <xf numFmtId="0" fontId="0" fillId="0" borderId="3" xfId="0" applyFont="true" applyFill="true" applyBorder="true" applyAlignment="true">
      <alignment horizontal="right" vertical="center"/>
    </xf>
    <xf numFmtId="0" fontId="4" fillId="0" borderId="4" xfId="0" applyFont="true" applyFill="true" applyBorder="true" applyAlignment="true">
      <alignment horizontal="right" vertical="center"/>
    </xf>
    <xf numFmtId="0" fontId="0" fillId="0" borderId="5" xfId="0" applyFont="true" applyFill="true" applyBorder="true" applyAlignment="true">
      <alignment horizontal="right" vertical="center"/>
    </xf>
    <xf numFmtId="0" fontId="0" fillId="0" borderId="1" xfId="0" applyFont="true" applyFill="true" applyBorder="true" applyAlignment="true">
      <alignment vertical="center"/>
    </xf>
    <xf numFmtId="0" fontId="0" fillId="0" borderId="0" xfId="0" applyFont="true" applyFill="true" applyAlignment="true">
      <alignment horizontal="right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0" fillId="0" borderId="6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vertical="center"/>
    </xf>
    <xf numFmtId="0" fontId="6" fillId="0" borderId="0" xfId="0" applyFont="true" applyFill="true" applyBorder="true" applyAlignment="true">
      <alignment vertical="center"/>
    </xf>
    <xf numFmtId="0" fontId="7" fillId="0" borderId="0" xfId="0" applyFont="true" applyFill="true" applyBorder="true" applyAlignment="true">
      <alignment vertical="center"/>
    </xf>
    <xf numFmtId="0" fontId="8" fillId="0" borderId="0" xfId="0" applyFont="true" applyFill="true" applyBorder="true" applyAlignment="true">
      <alignment vertical="center"/>
    </xf>
    <xf numFmtId="0" fontId="9" fillId="0" borderId="0" xfId="0" applyFont="true" applyFill="true" applyBorder="true" applyAlignment="true">
      <alignment vertical="center"/>
    </xf>
    <xf numFmtId="0" fontId="10" fillId="0" borderId="0" xfId="0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horizontal="right" vertical="center"/>
    </xf>
    <xf numFmtId="0" fontId="11" fillId="0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left" vertical="center"/>
    </xf>
    <xf numFmtId="182" fontId="11" fillId="0" borderId="1" xfId="0" applyNumberFormat="true" applyFont="true" applyFill="true" applyBorder="true" applyAlignment="true">
      <alignment horizontal="right" vertical="center" wrapText="true"/>
    </xf>
    <xf numFmtId="0" fontId="7" fillId="0" borderId="1" xfId="0" applyFont="true" applyFill="true" applyBorder="true" applyAlignment="true">
      <alignment vertical="center"/>
    </xf>
    <xf numFmtId="182" fontId="7" fillId="0" borderId="1" xfId="0" applyNumberFormat="true" applyFont="true" applyFill="true" applyBorder="true" applyAlignment="true">
      <alignment horizontal="right" vertical="center" wrapText="true"/>
    </xf>
    <xf numFmtId="182" fontId="7" fillId="0" borderId="1" xfId="0" applyNumberFormat="true" applyFont="true" applyFill="true" applyBorder="true" applyAlignment="true">
      <alignment vertical="center"/>
    </xf>
    <xf numFmtId="182" fontId="11" fillId="0" borderId="1" xfId="0" applyNumberFormat="true" applyFont="true" applyFill="true" applyBorder="true" applyAlignment="true">
      <alignment vertical="center"/>
    </xf>
    <xf numFmtId="0" fontId="8" fillId="0" borderId="0" xfId="0" applyFont="true" applyFill="true" applyBorder="true" applyAlignment="true">
      <alignment horizontal="left" vertical="center" wrapText="true"/>
    </xf>
    <xf numFmtId="0" fontId="12" fillId="0" borderId="0" xfId="0" applyFont="true" applyFill="true" applyAlignment="true">
      <alignment vertical="center"/>
    </xf>
    <xf numFmtId="0" fontId="13" fillId="0" borderId="0" xfId="0" applyFont="true" applyFill="true" applyAlignment="true">
      <alignment vertical="center"/>
    </xf>
    <xf numFmtId="0" fontId="14" fillId="0" borderId="0" xfId="0" applyFont="true" applyFill="true" applyAlignment="true">
      <alignment vertical="center"/>
    </xf>
    <xf numFmtId="0" fontId="15" fillId="0" borderId="0" xfId="0" applyFont="true" applyFill="true" applyAlignment="true">
      <alignment horizontal="center" vertical="center"/>
    </xf>
    <xf numFmtId="0" fontId="13" fillId="0" borderId="0" xfId="0" applyFont="true" applyFill="true" applyAlignment="true">
      <alignment horizontal="right" vertical="center"/>
    </xf>
    <xf numFmtId="0" fontId="16" fillId="0" borderId="1" xfId="0" applyFont="true" applyFill="true" applyBorder="true" applyAlignment="true">
      <alignment horizontal="center" vertical="center"/>
    </xf>
    <xf numFmtId="0" fontId="16" fillId="0" borderId="1" xfId="0" applyFont="true" applyFill="true" applyBorder="true" applyAlignment="true">
      <alignment vertical="center"/>
    </xf>
    <xf numFmtId="182" fontId="13" fillId="0" borderId="1" xfId="0" applyNumberFormat="true" applyFont="true" applyFill="true" applyBorder="true" applyAlignment="true">
      <alignment vertical="center"/>
    </xf>
    <xf numFmtId="0" fontId="13" fillId="0" borderId="1" xfId="0" applyFont="true" applyFill="true" applyBorder="true" applyAlignment="true">
      <alignment vertical="center"/>
    </xf>
    <xf numFmtId="0" fontId="3" fillId="0" borderId="0" xfId="0" applyFont="true">
      <alignment vertical="center"/>
    </xf>
    <xf numFmtId="0" fontId="0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0" fillId="0" borderId="0" xfId="0" applyFont="true" applyAlignment="true">
      <alignment horizontal="right" vertical="center"/>
    </xf>
    <xf numFmtId="0" fontId="4" fillId="0" borderId="1" xfId="0" applyFont="true" applyBorder="true" applyAlignment="true">
      <alignment horizontal="center" vertical="center"/>
    </xf>
    <xf numFmtId="0" fontId="4" fillId="0" borderId="6" xfId="0" applyFont="true" applyBorder="true" applyAlignment="true">
      <alignment horizontal="center" vertical="center"/>
    </xf>
    <xf numFmtId="0" fontId="4" fillId="0" borderId="7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left" vertical="center"/>
    </xf>
    <xf numFmtId="182" fontId="0" fillId="0" borderId="1" xfId="0" applyNumberFormat="true" applyFont="true" applyBorder="true" applyAlignment="true">
      <alignment horizontal="right" vertical="center"/>
    </xf>
    <xf numFmtId="0" fontId="0" fillId="0" borderId="1" xfId="0" applyFont="true" applyBorder="true">
      <alignment vertical="center"/>
    </xf>
    <xf numFmtId="0" fontId="0" fillId="0" borderId="1" xfId="0" applyFont="true" applyBorder="true" applyAlignment="true">
      <alignment horizontal="center" vertical="center"/>
    </xf>
    <xf numFmtId="182" fontId="4" fillId="0" borderId="1" xfId="0" applyNumberFormat="true" applyFont="true" applyBorder="true" applyAlignment="true">
      <alignment horizontal="right" vertical="center"/>
    </xf>
    <xf numFmtId="0" fontId="14" fillId="0" borderId="0" xfId="0" applyFont="true" applyFill="true" applyBorder="true" applyAlignment="true"/>
    <xf numFmtId="0" fontId="13" fillId="0" borderId="0" xfId="0" applyFont="true" applyFill="true" applyBorder="true" applyAlignment="true"/>
    <xf numFmtId="0" fontId="13" fillId="0" borderId="0" xfId="0" applyFont="true" applyFill="true" applyBorder="true" applyAlignment="true">
      <alignment wrapText="true"/>
    </xf>
    <xf numFmtId="0" fontId="14" fillId="0" borderId="0" xfId="0" applyFont="true" applyFill="true" applyBorder="true" applyAlignment="true">
      <alignment wrapText="true"/>
    </xf>
    <xf numFmtId="0" fontId="14" fillId="0" borderId="0" xfId="7" applyFont="true" applyFill="true">
      <alignment vertical="center"/>
    </xf>
    <xf numFmtId="181" fontId="14" fillId="0" borderId="0" xfId="7" applyNumberFormat="true" applyFont="true" applyFill="true" applyAlignment="true">
      <alignment horizontal="right" vertical="center"/>
    </xf>
    <xf numFmtId="179" fontId="14" fillId="0" borderId="0" xfId="7" applyNumberFormat="true" applyFont="true" applyFill="true">
      <alignment vertical="center"/>
    </xf>
    <xf numFmtId="0" fontId="15" fillId="0" borderId="0" xfId="7" applyFont="true" applyFill="true" applyAlignment="true">
      <alignment horizontal="center" vertical="center"/>
    </xf>
    <xf numFmtId="0" fontId="16" fillId="0" borderId="0" xfId="7" applyFont="true" applyFill="true" applyBorder="true" applyAlignment="true">
      <alignment horizontal="center" vertical="center"/>
    </xf>
    <xf numFmtId="181" fontId="16" fillId="0" borderId="0" xfId="7" applyNumberFormat="true" applyFont="true" applyFill="true" applyBorder="true" applyAlignment="true">
      <alignment horizontal="right" vertical="center"/>
    </xf>
    <xf numFmtId="179" fontId="13" fillId="0" borderId="0" xfId="7" applyNumberFormat="true" applyFont="true" applyFill="true" applyBorder="true" applyAlignment="true">
      <alignment horizontal="center" vertical="center"/>
    </xf>
    <xf numFmtId="0" fontId="16" fillId="0" borderId="1" xfId="7" applyFont="true" applyFill="true" applyBorder="true" applyAlignment="true">
      <alignment horizontal="center" vertical="center" wrapText="true"/>
    </xf>
    <xf numFmtId="181" fontId="16" fillId="0" borderId="1" xfId="7" applyNumberFormat="true" applyFont="true" applyFill="true" applyBorder="true" applyAlignment="true">
      <alignment horizontal="center" vertical="center" wrapText="true"/>
    </xf>
    <xf numFmtId="179" fontId="16" fillId="0" borderId="1" xfId="7" applyNumberFormat="true" applyFont="true" applyFill="true" applyBorder="true" applyAlignment="true">
      <alignment horizontal="center" vertical="center" wrapText="true"/>
    </xf>
    <xf numFmtId="0" fontId="13" fillId="0" borderId="1" xfId="7" applyFont="true" applyFill="true" applyBorder="true" applyAlignment="true">
      <alignment vertical="center" wrapText="true"/>
    </xf>
    <xf numFmtId="178" fontId="13" fillId="0" borderId="1" xfId="7" applyNumberFormat="true" applyFont="true" applyFill="true" applyBorder="true" applyAlignment="true">
      <alignment horizontal="center" vertical="center" wrapText="true"/>
    </xf>
    <xf numFmtId="0" fontId="13" fillId="0" borderId="1" xfId="7" applyFont="true" applyFill="true" applyBorder="true" applyAlignment="true">
      <alignment horizontal="center" vertical="center" wrapText="true"/>
    </xf>
    <xf numFmtId="181" fontId="13" fillId="0" borderId="1" xfId="7" applyNumberFormat="true" applyFont="true" applyFill="true" applyBorder="true" applyAlignment="true">
      <alignment horizontal="center" vertical="center" wrapText="true"/>
    </xf>
    <xf numFmtId="0" fontId="14" fillId="0" borderId="0" xfId="7" applyFont="true" applyFill="true" applyAlignment="true">
      <alignment vertical="center" wrapText="true"/>
    </xf>
    <xf numFmtId="181" fontId="14" fillId="0" borderId="0" xfId="7" applyNumberFormat="true" applyFont="true" applyFill="true" applyAlignment="true">
      <alignment horizontal="right" vertical="center" wrapText="true"/>
    </xf>
    <xf numFmtId="178" fontId="14" fillId="0" borderId="0" xfId="7" applyNumberFormat="true" applyFont="true" applyFill="true" applyAlignment="true">
      <alignment vertical="center" wrapText="true"/>
    </xf>
    <xf numFmtId="179" fontId="14" fillId="0" borderId="0" xfId="7" applyNumberFormat="true" applyFont="true" applyFill="true" applyAlignment="true">
      <alignment vertical="center" wrapText="true"/>
    </xf>
    <xf numFmtId="0" fontId="13" fillId="0" borderId="0" xfId="7" applyFont="true" applyFill="true">
      <alignment vertical="center"/>
    </xf>
    <xf numFmtId="0" fontId="13" fillId="0" borderId="0" xfId="7" applyFont="true" applyFill="true" applyAlignment="true">
      <alignment vertical="center" wrapText="true"/>
    </xf>
    <xf numFmtId="0" fontId="12" fillId="0" borderId="0" xfId="0" applyFont="true" applyFill="true" applyBorder="true" applyAlignment="true"/>
    <xf numFmtId="0" fontId="7" fillId="0" borderId="0" xfId="0" applyFont="true" applyFill="true" applyBorder="true" applyAlignment="true"/>
    <xf numFmtId="0" fontId="7" fillId="0" borderId="0" xfId="7" applyFont="true" applyFill="true" applyBorder="true">
      <alignment vertical="center"/>
    </xf>
    <xf numFmtId="0" fontId="17" fillId="0" borderId="0" xfId="7" applyFont="true" applyFill="true">
      <alignment vertical="center"/>
    </xf>
    <xf numFmtId="0" fontId="7" fillId="0" borderId="0" xfId="7" applyFont="true" applyFill="true">
      <alignment vertical="center"/>
    </xf>
    <xf numFmtId="0" fontId="18" fillId="0" borderId="0" xfId="7" applyFont="true" applyFill="true">
      <alignment vertical="center"/>
    </xf>
    <xf numFmtId="0" fontId="8" fillId="0" borderId="0" xfId="7" applyFont="true" applyFill="true">
      <alignment vertical="center"/>
    </xf>
    <xf numFmtId="0" fontId="8" fillId="0" borderId="0" xfId="0" applyFont="true" applyFill="true" applyBorder="true" applyAlignment="true"/>
    <xf numFmtId="0" fontId="8" fillId="0" borderId="0" xfId="7" applyFont="true" applyFill="true" applyAlignment="true">
      <alignment horizontal="center" vertical="center"/>
    </xf>
    <xf numFmtId="178" fontId="8" fillId="0" borderId="0" xfId="7" applyNumberFormat="true" applyFont="true" applyFill="true" applyAlignment="true">
      <alignment horizontal="center" vertical="center"/>
    </xf>
    <xf numFmtId="179" fontId="8" fillId="0" borderId="0" xfId="7" applyNumberFormat="true" applyFont="true" applyFill="true">
      <alignment vertical="center"/>
    </xf>
    <xf numFmtId="0" fontId="15" fillId="0" borderId="0" xfId="0" applyFont="true" applyFill="true" applyBorder="true" applyAlignment="true">
      <alignment horizontal="center" vertical="center"/>
    </xf>
    <xf numFmtId="0" fontId="7" fillId="0" borderId="0" xfId="7" applyFont="true" applyFill="true" applyBorder="true" applyAlignment="true">
      <alignment horizontal="center" vertical="center"/>
    </xf>
    <xf numFmtId="178" fontId="7" fillId="0" borderId="0" xfId="7" applyNumberFormat="true" applyFont="true" applyFill="true" applyBorder="true" applyAlignment="true">
      <alignment horizontal="center" vertical="center"/>
    </xf>
    <xf numFmtId="179" fontId="7" fillId="0" borderId="0" xfId="7" applyNumberFormat="true" applyFont="true" applyFill="true" applyBorder="true" applyAlignment="true">
      <alignment horizontal="center" vertical="center"/>
    </xf>
    <xf numFmtId="0" fontId="11" fillId="0" borderId="1" xfId="7" applyFont="true" applyFill="true" applyBorder="true" applyAlignment="true">
      <alignment horizontal="center" vertical="center"/>
    </xf>
    <xf numFmtId="178" fontId="11" fillId="0" borderId="1" xfId="7" applyNumberFormat="true" applyFont="true" applyFill="true" applyBorder="true" applyAlignment="true">
      <alignment horizontal="center" vertical="center" wrapText="true"/>
    </xf>
    <xf numFmtId="179" fontId="11" fillId="0" borderId="1" xfId="7" applyNumberFormat="true" applyFont="true" applyFill="true" applyBorder="true" applyAlignment="true">
      <alignment horizontal="center" vertical="center" wrapText="true"/>
    </xf>
    <xf numFmtId="0" fontId="11" fillId="0" borderId="1" xfId="7" applyFont="true" applyFill="true" applyBorder="true">
      <alignment vertical="center"/>
    </xf>
    <xf numFmtId="179" fontId="11" fillId="0" borderId="1" xfId="7" applyNumberFormat="true" applyFont="true" applyFill="true" applyBorder="true" applyAlignment="true">
      <alignment horizontal="center" vertical="center"/>
    </xf>
    <xf numFmtId="0" fontId="7" fillId="0" borderId="1" xfId="7" applyFont="true" applyFill="true" applyBorder="true">
      <alignment vertical="center"/>
    </xf>
    <xf numFmtId="0" fontId="7" fillId="0" borderId="1" xfId="7" applyFont="true" applyFill="true" applyBorder="true" applyAlignment="true">
      <alignment horizontal="center" vertical="center"/>
    </xf>
    <xf numFmtId="178" fontId="11" fillId="0" borderId="1" xfId="7" applyNumberFormat="true" applyFont="true" applyFill="true" applyBorder="true" applyAlignment="true">
      <alignment horizontal="center" vertical="center"/>
    </xf>
    <xf numFmtId="0" fontId="7" fillId="0" borderId="1" xfId="7" applyFont="true" applyFill="true" applyBorder="true" applyAlignment="true">
      <alignment horizontal="left" vertical="center"/>
    </xf>
    <xf numFmtId="0" fontId="7" fillId="0" borderId="1" xfId="0" applyFont="true" applyFill="true" applyBorder="true" applyAlignment="true">
      <alignment horizontal="center" vertical="center"/>
    </xf>
    <xf numFmtId="178" fontId="7" fillId="0" borderId="1" xfId="7" applyNumberFormat="true" applyFont="true" applyFill="true" applyBorder="true" applyAlignment="true">
      <alignment horizontal="center" vertical="center"/>
    </xf>
    <xf numFmtId="0" fontId="7" fillId="0" borderId="1" xfId="7" applyFont="true" applyFill="true" applyBorder="true" applyAlignment="true">
      <alignment horizontal="left" vertical="center" indent="1"/>
    </xf>
    <xf numFmtId="183" fontId="11" fillId="0" borderId="1" xfId="7" applyNumberFormat="true" applyFont="true" applyFill="true" applyBorder="true" applyAlignment="true">
      <alignment vertical="center"/>
    </xf>
    <xf numFmtId="179" fontId="8" fillId="0" borderId="0" xfId="7" applyNumberFormat="true" applyFont="true" applyFill="true" applyAlignment="true">
      <alignment horizontal="center" vertical="center"/>
    </xf>
    <xf numFmtId="178" fontId="19" fillId="0" borderId="0" xfId="7" applyNumberFormat="true" applyFont="true" applyFill="true" applyAlignment="true">
      <alignment horizontal="center" vertical="center"/>
    </xf>
    <xf numFmtId="0" fontId="12" fillId="0" borderId="0" xfId="7" applyFont="true" applyFill="true">
      <alignment vertical="center"/>
    </xf>
    <xf numFmtId="0" fontId="19" fillId="0" borderId="0" xfId="7" applyFont="true" applyFill="true">
      <alignment vertical="center"/>
    </xf>
    <xf numFmtId="0" fontId="19" fillId="0" borderId="0" xfId="7" applyFont="true" applyFill="true" applyAlignment="true">
      <alignment horizontal="center" vertical="center"/>
    </xf>
    <xf numFmtId="0" fontId="20" fillId="0" borderId="0" xfId="7" applyFont="true" applyFill="true">
      <alignment vertical="center"/>
    </xf>
    <xf numFmtId="0" fontId="13" fillId="0" borderId="0" xfId="7" applyFont="true" applyFill="true" applyBorder="true" applyAlignment="true">
      <alignment horizontal="center" vertical="center"/>
    </xf>
    <xf numFmtId="179" fontId="13" fillId="0" borderId="0" xfId="7" applyNumberFormat="true" applyFont="true" applyFill="true" applyAlignment="true">
      <alignment horizontal="right" vertical="center"/>
    </xf>
    <xf numFmtId="0" fontId="16" fillId="0" borderId="1" xfId="7" applyFont="true" applyFill="true" applyBorder="true" applyAlignment="true">
      <alignment horizontal="center" vertical="center"/>
    </xf>
    <xf numFmtId="0" fontId="16" fillId="0" borderId="1" xfId="7" applyFont="true" applyFill="true" applyBorder="true" applyAlignment="true">
      <alignment vertical="center"/>
    </xf>
    <xf numFmtId="182" fontId="16" fillId="0" borderId="1" xfId="7" applyNumberFormat="true" applyFont="true" applyFill="true" applyBorder="true" applyAlignment="true">
      <alignment horizontal="right" vertical="center"/>
    </xf>
    <xf numFmtId="183" fontId="16" fillId="0" borderId="1" xfId="7" applyNumberFormat="true" applyFont="true" applyFill="true" applyBorder="true" applyAlignment="true">
      <alignment horizontal="right" vertical="center"/>
    </xf>
    <xf numFmtId="183" fontId="13" fillId="0" borderId="1" xfId="0" applyNumberFormat="true" applyFont="true" applyFill="true" applyBorder="true" applyAlignment="true">
      <alignment vertical="center"/>
    </xf>
    <xf numFmtId="183" fontId="13" fillId="0" borderId="1" xfId="7" applyNumberFormat="true" applyFont="true" applyFill="true" applyBorder="true" applyAlignment="true">
      <alignment horizontal="right" vertical="center"/>
    </xf>
    <xf numFmtId="182" fontId="13" fillId="0" borderId="1" xfId="0" applyNumberFormat="true" applyFont="true" applyFill="true" applyBorder="true" applyAlignment="true">
      <alignment horizontal="right" vertical="center"/>
    </xf>
    <xf numFmtId="183" fontId="16" fillId="0" borderId="1" xfId="0" applyNumberFormat="true" applyFont="true" applyFill="true" applyBorder="true" applyAlignment="true">
      <alignment vertical="center"/>
    </xf>
    <xf numFmtId="179" fontId="13" fillId="0" borderId="1" xfId="7" applyNumberFormat="true" applyFont="true" applyFill="true" applyBorder="true">
      <alignment vertical="center"/>
    </xf>
    <xf numFmtId="0" fontId="16" fillId="0" borderId="1" xfId="7" applyFont="true" applyFill="true" applyBorder="true" applyAlignment="true">
      <alignment horizontal="left"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/>
    </xf>
    <xf numFmtId="0" fontId="13" fillId="0" borderId="1" xfId="0" applyNumberFormat="true" applyFont="true" applyFill="true" applyBorder="true" applyAlignment="true" applyProtection="true">
      <alignment horizontal="left" vertical="center"/>
    </xf>
    <xf numFmtId="0" fontId="8" fillId="0" borderId="0" xfId="0" applyFont="true" applyFill="true" applyBorder="true" applyAlignment="true">
      <alignment horizontal="right"/>
    </xf>
    <xf numFmtId="0" fontId="15" fillId="0" borderId="0" xfId="64" applyFont="true" applyFill="true" applyAlignment="true">
      <alignment horizontal="center" vertical="center"/>
    </xf>
    <xf numFmtId="0" fontId="7" fillId="0" borderId="0" xfId="64" applyFont="true" applyFill="true" applyAlignment="true">
      <alignment vertical="center"/>
    </xf>
    <xf numFmtId="184" fontId="7" fillId="0" borderId="0" xfId="64" applyNumberFormat="true" applyFont="true" applyFill="true" applyAlignment="true">
      <alignment horizontal="right" vertical="center"/>
    </xf>
    <xf numFmtId="184" fontId="7" fillId="0" borderId="0" xfId="64" applyNumberFormat="true" applyFont="true" applyFill="true" applyAlignment="true">
      <alignment vertical="center"/>
    </xf>
    <xf numFmtId="184" fontId="7" fillId="0" borderId="8" xfId="64" applyNumberFormat="true" applyFont="true" applyFill="true" applyBorder="true" applyAlignment="true">
      <alignment horizontal="right" vertical="center"/>
    </xf>
    <xf numFmtId="0" fontId="11" fillId="0" borderId="1" xfId="9" applyFont="true" applyFill="true" applyBorder="true" applyAlignment="true">
      <alignment horizontal="center" vertical="center"/>
    </xf>
    <xf numFmtId="184" fontId="11" fillId="0" borderId="1" xfId="9" applyNumberFormat="true" applyFont="true" applyFill="true" applyBorder="true" applyAlignment="true">
      <alignment horizontal="center" vertical="center"/>
    </xf>
    <xf numFmtId="0" fontId="11" fillId="0" borderId="1" xfId="64" applyFont="true" applyFill="true" applyBorder="true" applyAlignment="true">
      <alignment horizontal="left" vertical="center"/>
    </xf>
    <xf numFmtId="184" fontId="11" fillId="0" borderId="1" xfId="9" applyNumberFormat="true" applyFont="true" applyFill="true" applyBorder="true" applyAlignment="true">
      <alignment horizontal="right" vertical="center"/>
    </xf>
    <xf numFmtId="0" fontId="21" fillId="0" borderId="1" xfId="64" applyFont="true" applyFill="true" applyBorder="true" applyAlignment="true">
      <alignment horizontal="left" vertical="center"/>
    </xf>
    <xf numFmtId="184" fontId="11" fillId="0" borderId="1" xfId="64" applyNumberFormat="true" applyFont="true" applyFill="true" applyBorder="true" applyAlignment="true">
      <alignment horizontal="right" vertical="center"/>
    </xf>
    <xf numFmtId="184" fontId="21" fillId="0" borderId="1" xfId="64" applyNumberFormat="true" applyFont="true" applyFill="true" applyBorder="true" applyAlignment="true">
      <alignment vertical="center"/>
    </xf>
    <xf numFmtId="185" fontId="21" fillId="0" borderId="1" xfId="64" applyNumberFormat="true" applyFont="true" applyFill="true" applyBorder="true" applyAlignment="true">
      <alignment horizontal="left" vertical="center"/>
    </xf>
    <xf numFmtId="185" fontId="22" fillId="0" borderId="1" xfId="64" applyNumberFormat="true" applyFont="true" applyFill="true" applyBorder="true" applyAlignment="true">
      <alignment horizontal="left" vertical="center"/>
    </xf>
    <xf numFmtId="184" fontId="11" fillId="0" borderId="1" xfId="0" applyNumberFormat="true" applyFont="true" applyFill="true" applyBorder="true" applyAlignment="true"/>
    <xf numFmtId="184" fontId="11" fillId="0" borderId="1" xfId="9" applyNumberFormat="true" applyFont="true" applyFill="true" applyBorder="true" applyAlignment="true" applyProtection="true">
      <alignment horizontal="left" vertical="center"/>
      <protection locked="false"/>
    </xf>
    <xf numFmtId="184" fontId="11" fillId="0" borderId="1" xfId="64" applyNumberFormat="true" applyFont="true" applyFill="true" applyBorder="true" applyAlignment="true">
      <alignment horizontal="center" vertical="center"/>
    </xf>
    <xf numFmtId="184" fontId="11" fillId="0" borderId="1" xfId="0" applyNumberFormat="true" applyFont="true" applyFill="true" applyBorder="true" applyAlignment="true">
      <alignment horizontal="right"/>
    </xf>
    <xf numFmtId="0" fontId="21" fillId="0" borderId="6" xfId="64" applyFont="true" applyFill="true" applyBorder="true" applyAlignment="true">
      <alignment horizontal="left" vertical="center"/>
    </xf>
    <xf numFmtId="184" fontId="11" fillId="0" borderId="6" xfId="0" applyNumberFormat="true" applyFont="true" applyFill="true" applyBorder="true" applyAlignment="true">
      <alignment horizontal="right" vertical="center"/>
    </xf>
    <xf numFmtId="184" fontId="11" fillId="0" borderId="6" xfId="0" applyNumberFormat="true" applyFont="true" applyFill="true" applyBorder="true" applyAlignment="true"/>
    <xf numFmtId="184" fontId="11" fillId="0" borderId="6" xfId="0" applyNumberFormat="true" applyFont="true" applyFill="true" applyBorder="true" applyAlignment="true">
      <alignment horizontal="right"/>
    </xf>
    <xf numFmtId="0" fontId="21" fillId="0" borderId="6" xfId="64" applyFont="true" applyFill="true" applyBorder="true" applyAlignment="true">
      <alignment horizontal="center" vertical="center"/>
    </xf>
    <xf numFmtId="0" fontId="11" fillId="0" borderId="9" xfId="0" applyFont="true" applyFill="true" applyBorder="true" applyAlignment="true">
      <alignment horizontal="right" vertical="center"/>
    </xf>
    <xf numFmtId="0" fontId="11" fillId="0" borderId="6" xfId="0" applyFont="true" applyFill="true" applyBorder="true" applyAlignment="true">
      <alignment horizontal="right" vertical="center"/>
    </xf>
    <xf numFmtId="0" fontId="11" fillId="0" borderId="1" xfId="0" applyFont="true" applyFill="true" applyBorder="true" applyAlignment="true"/>
    <xf numFmtId="0" fontId="11" fillId="0" borderId="2" xfId="0" applyFont="true" applyFill="true" applyBorder="true" applyAlignment="true">
      <alignment horizontal="right"/>
    </xf>
    <xf numFmtId="0" fontId="21" fillId="0" borderId="1" xfId="64" applyFont="true" applyFill="true" applyBorder="true" applyAlignment="true">
      <alignment horizontal="center" vertical="center"/>
    </xf>
    <xf numFmtId="0" fontId="11" fillId="0" borderId="10" xfId="0" applyFont="true" applyFill="true" applyBorder="true" applyAlignment="true">
      <alignment horizontal="right" vertical="center"/>
    </xf>
    <xf numFmtId="186" fontId="3" fillId="0" borderId="0" xfId="0" applyNumberFormat="true" applyFont="true" applyFill="true" applyBorder="true" applyAlignment="true">
      <alignment horizontal="center" vertical="center" wrapText="true"/>
    </xf>
    <xf numFmtId="186" fontId="3" fillId="0" borderId="0" xfId="0" applyNumberFormat="true" applyFont="true" applyFill="true" applyBorder="true" applyAlignment="true">
      <alignment horizontal="center" vertical="center"/>
    </xf>
    <xf numFmtId="0" fontId="4" fillId="0" borderId="0" xfId="13" applyFont="true" applyFill="true" applyBorder="true" applyAlignment="true">
      <alignment vertical="center" wrapText="true"/>
    </xf>
    <xf numFmtId="183" fontId="0" fillId="0" borderId="8" xfId="13" applyNumberFormat="true" applyFont="true" applyFill="true" applyBorder="true" applyAlignment="true">
      <alignment horizontal="right" vertical="center"/>
    </xf>
    <xf numFmtId="0" fontId="16" fillId="0" borderId="1" xfId="0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left" vertical="center" wrapText="true"/>
    </xf>
    <xf numFmtId="0" fontId="16" fillId="0" borderId="1" xfId="0" applyFont="true" applyFill="true" applyBorder="true" applyAlignment="true">
      <alignment horizontal="right" vertical="center" wrapText="true"/>
    </xf>
    <xf numFmtId="0" fontId="13" fillId="0" borderId="1" xfId="0" applyFont="true" applyFill="true" applyBorder="true" applyAlignment="true">
      <alignment vertical="center" wrapText="true"/>
    </xf>
    <xf numFmtId="184" fontId="13" fillId="0" borderId="1" xfId="0" applyNumberFormat="true" applyFont="true" applyFill="true" applyBorder="true" applyAlignment="true" applyProtection="true">
      <alignment horizontal="right" vertical="center" wrapText="true"/>
    </xf>
    <xf numFmtId="0" fontId="16" fillId="0" borderId="1" xfId="0" applyFont="true" applyFill="true" applyBorder="true" applyAlignment="true">
      <alignment vertical="center" wrapText="true"/>
    </xf>
    <xf numFmtId="184" fontId="16" fillId="0" borderId="1" xfId="0" applyNumberFormat="true" applyFont="true" applyFill="true" applyBorder="true" applyAlignment="true" applyProtection="true">
      <alignment horizontal="right" vertical="center" wrapText="true"/>
    </xf>
    <xf numFmtId="0" fontId="14" fillId="0" borderId="0" xfId="0" applyFont="true" applyFill="true" applyBorder="true" applyAlignment="true">
      <alignment horizontal="right"/>
    </xf>
    <xf numFmtId="184" fontId="15" fillId="0" borderId="0" xfId="12" applyNumberFormat="true" applyFont="true" applyFill="true" applyAlignment="true">
      <alignment horizontal="center" vertical="center"/>
    </xf>
    <xf numFmtId="184" fontId="13" fillId="0" borderId="0" xfId="0" applyNumberFormat="true" applyFont="true" applyFill="true" applyBorder="true" applyAlignment="true">
      <alignment vertical="center"/>
    </xf>
    <xf numFmtId="184" fontId="13" fillId="0" borderId="0" xfId="0" applyNumberFormat="true" applyFont="true" applyFill="true" applyBorder="true" applyAlignment="true">
      <alignment horizontal="right" vertical="center"/>
    </xf>
    <xf numFmtId="184" fontId="13" fillId="0" borderId="0" xfId="0" applyNumberFormat="true" applyFont="true" applyFill="true" applyBorder="true" applyAlignment="true">
      <alignment horizontal="right" vertical="center" wrapText="true"/>
    </xf>
    <xf numFmtId="184" fontId="16" fillId="0" borderId="1" xfId="0" applyNumberFormat="true" applyFont="true" applyFill="true" applyBorder="true" applyAlignment="true">
      <alignment horizontal="center" vertical="center"/>
    </xf>
    <xf numFmtId="184" fontId="16" fillId="0" borderId="1" xfId="64" applyNumberFormat="true" applyFont="true" applyFill="true" applyBorder="true" applyAlignment="true">
      <alignment horizontal="center" vertical="center"/>
    </xf>
    <xf numFmtId="0" fontId="16" fillId="0" borderId="1" xfId="64" applyFont="true" applyFill="true" applyBorder="true" applyAlignment="true">
      <alignment horizontal="center" vertical="center"/>
    </xf>
    <xf numFmtId="184" fontId="16" fillId="0" borderId="1" xfId="0" applyNumberFormat="true" applyFont="true" applyFill="true" applyBorder="true" applyAlignment="true">
      <alignment horizontal="left" vertical="center"/>
    </xf>
    <xf numFmtId="184" fontId="16" fillId="0" borderId="1" xfId="64" applyNumberFormat="true" applyFont="true" applyFill="true" applyBorder="true" applyAlignment="true">
      <alignment horizontal="right" vertical="center"/>
    </xf>
    <xf numFmtId="0" fontId="13" fillId="0" borderId="1" xfId="0" applyFont="true" applyFill="true" applyBorder="true" applyAlignment="true">
      <alignment horizontal="left" vertical="center"/>
    </xf>
    <xf numFmtId="184" fontId="16" fillId="0" borderId="1" xfId="0" applyNumberFormat="true" applyFont="true" applyFill="true" applyBorder="true" applyAlignment="true">
      <alignment vertical="center"/>
    </xf>
    <xf numFmtId="0" fontId="16" fillId="0" borderId="1" xfId="0" applyFont="true" applyFill="true" applyBorder="true" applyAlignment="true">
      <alignment horizontal="left" vertical="center"/>
    </xf>
    <xf numFmtId="0" fontId="12" fillId="0" borderId="0" xfId="0" applyFont="true" applyFill="true" applyBorder="true" applyAlignment="true">
      <alignment vertical="center"/>
    </xf>
    <xf numFmtId="0" fontId="13" fillId="0" borderId="0" xfId="0" applyFont="true" applyFill="true" applyBorder="true" applyAlignment="true">
      <alignment vertical="center"/>
    </xf>
    <xf numFmtId="0" fontId="14" fillId="0" borderId="0" xfId="0" applyFont="true" applyFill="true" applyBorder="true" applyAlignment="true">
      <alignment vertical="center"/>
    </xf>
    <xf numFmtId="0" fontId="14" fillId="0" borderId="0" xfId="0" applyFont="true" applyFill="true" applyBorder="true" applyAlignment="true">
      <alignment vertical="center" wrapText="true"/>
    </xf>
    <xf numFmtId="0" fontId="15" fillId="0" borderId="0" xfId="0" applyFont="true" applyFill="true" applyBorder="true" applyAlignment="true">
      <alignment horizontal="center" vertical="center" wrapText="true"/>
    </xf>
    <xf numFmtId="0" fontId="13" fillId="0" borderId="0" xfId="0" applyFont="true" applyFill="true" applyBorder="true" applyAlignment="true">
      <alignment vertical="center" wrapText="true"/>
    </xf>
    <xf numFmtId="0" fontId="16" fillId="0" borderId="6" xfId="0" applyFont="true" applyFill="true" applyBorder="true" applyAlignment="true">
      <alignment horizontal="center" vertical="center"/>
    </xf>
    <xf numFmtId="0" fontId="16" fillId="0" borderId="7" xfId="0" applyFont="true" applyFill="true" applyBorder="true" applyAlignment="true">
      <alignment horizontal="center" vertical="center"/>
    </xf>
    <xf numFmtId="182" fontId="13" fillId="0" borderId="1" xfId="0" applyNumberFormat="true" applyFont="true" applyFill="true" applyBorder="true" applyAlignment="true">
      <alignment horizontal="center" vertical="center"/>
    </xf>
    <xf numFmtId="0" fontId="16" fillId="0" borderId="10" xfId="0" applyFont="true" applyFill="true" applyBorder="true" applyAlignment="true">
      <alignment horizontal="center" vertical="center"/>
    </xf>
    <xf numFmtId="182" fontId="13" fillId="0" borderId="1" xfId="0" applyNumberFormat="true" applyFont="true" applyFill="true" applyBorder="true" applyAlignment="true">
      <alignment horizontal="left" vertical="center" wrapText="true"/>
    </xf>
    <xf numFmtId="0" fontId="13" fillId="0" borderId="1" xfId="0" applyFont="true" applyFill="true" applyBorder="true" applyAlignment="true">
      <alignment horizontal="left" vertical="center" wrapText="true"/>
    </xf>
    <xf numFmtId="182" fontId="13" fillId="0" borderId="1" xfId="0" applyNumberFormat="true" applyFont="true" applyFill="true" applyBorder="true" applyAlignment="true">
      <alignment horizontal="left" vertical="center"/>
    </xf>
    <xf numFmtId="0" fontId="13" fillId="0" borderId="0" xfId="0" applyFont="true" applyFill="true" applyBorder="true" applyAlignment="true">
      <alignment horizontal="center" vertical="center"/>
    </xf>
    <xf numFmtId="0" fontId="13" fillId="0" borderId="0" xfId="0" applyFont="true" applyFill="true" applyBorder="true" applyAlignment="true">
      <alignment horizontal="right" vertical="center"/>
    </xf>
    <xf numFmtId="182" fontId="16" fillId="0" borderId="1" xfId="0" applyNumberFormat="true" applyFont="true" applyFill="true" applyBorder="true" applyAlignment="true">
      <alignment horizontal="right" vertical="center" wrapText="true"/>
    </xf>
    <xf numFmtId="182" fontId="16" fillId="0" borderId="1" xfId="0" applyNumberFormat="true" applyFont="true" applyFill="true" applyBorder="true" applyAlignment="true">
      <alignment vertical="center" wrapText="true"/>
    </xf>
    <xf numFmtId="182" fontId="13" fillId="0" borderId="1" xfId="0" applyNumberFormat="true" applyFont="true" applyFill="true" applyBorder="true" applyAlignment="true">
      <alignment vertical="center" wrapText="true"/>
    </xf>
    <xf numFmtId="0" fontId="7" fillId="0" borderId="0" xfId="0" applyFont="true" applyFill="true" applyBorder="true" applyAlignment="true">
      <alignment horizontal="center" vertical="center"/>
    </xf>
    <xf numFmtId="0" fontId="11" fillId="0" borderId="0" xfId="0" applyFont="true" applyFill="true" applyBorder="true" applyAlignment="true">
      <alignment horizontal="center" vertical="center"/>
    </xf>
    <xf numFmtId="0" fontId="23" fillId="0" borderId="0" xfId="0" applyFont="true" applyFill="true" applyBorder="true" applyAlignment="true">
      <alignment horizontal="center" vertical="center"/>
    </xf>
    <xf numFmtId="0" fontId="7" fillId="0" borderId="0" xfId="0" applyFont="true" applyFill="true" applyBorder="true" applyAlignment="true">
      <alignment horizontal="right" vertical="center"/>
    </xf>
    <xf numFmtId="0" fontId="11" fillId="0" borderId="1" xfId="0" applyFont="true" applyFill="true" applyBorder="true" applyAlignment="true">
      <alignment horizontal="right" vertical="center"/>
    </xf>
    <xf numFmtId="0" fontId="7" fillId="0" borderId="1" xfId="0" applyFont="true" applyFill="true" applyBorder="true" applyAlignment="true">
      <alignment horizontal="left" vertical="center"/>
    </xf>
    <xf numFmtId="0" fontId="7" fillId="0" borderId="1" xfId="0" applyFont="true" applyFill="true" applyBorder="true" applyAlignment="true">
      <alignment horizontal="right" vertical="center"/>
    </xf>
    <xf numFmtId="0" fontId="11" fillId="0" borderId="1" xfId="0" applyFont="true" applyFill="true" applyBorder="true" applyAlignment="true">
      <alignment vertical="center"/>
    </xf>
    <xf numFmtId="1" fontId="11" fillId="0" borderId="1" xfId="0" applyNumberFormat="true" applyFont="true" applyFill="true" applyBorder="true" applyAlignment="true">
      <alignment vertical="center"/>
    </xf>
    <xf numFmtId="0" fontId="7" fillId="0" borderId="0" xfId="0" applyFont="true" applyFill="true" applyBorder="true" applyAlignment="true">
      <alignment horizontal="right"/>
    </xf>
    <xf numFmtId="0" fontId="7" fillId="0" borderId="0" xfId="0" applyFont="true" applyFill="true" applyAlignment="true">
      <alignment horizontal="center" vertical="center"/>
    </xf>
    <xf numFmtId="0" fontId="22" fillId="0" borderId="0" xfId="0" applyFont="true" applyFill="true">
      <alignment vertical="center"/>
    </xf>
    <xf numFmtId="0" fontId="24" fillId="0" borderId="0" xfId="0" applyFont="true" applyFill="true">
      <alignment vertical="center"/>
    </xf>
    <xf numFmtId="0" fontId="22" fillId="0" borderId="0" xfId="0" applyFont="true" applyFill="true" applyAlignment="true">
      <alignment horizontal="right" vertical="center"/>
    </xf>
    <xf numFmtId="0" fontId="21" fillId="0" borderId="1" xfId="0" applyFont="true" applyFill="true" applyBorder="true" applyAlignment="true">
      <alignment horizontal="center" vertical="center"/>
    </xf>
    <xf numFmtId="180" fontId="11" fillId="0" borderId="2" xfId="3" applyNumberFormat="true" applyFont="true" applyFill="true" applyBorder="true" applyAlignment="true">
      <alignment horizontal="left" vertical="center"/>
    </xf>
    <xf numFmtId="0" fontId="21" fillId="0" borderId="3" xfId="0" applyFont="true" applyFill="true" applyBorder="true" applyAlignment="true">
      <alignment vertical="center"/>
    </xf>
    <xf numFmtId="0" fontId="22" fillId="0" borderId="3" xfId="0" applyFont="true" applyFill="true" applyBorder="true" applyAlignment="true">
      <alignment vertical="center"/>
    </xf>
    <xf numFmtId="1" fontId="7" fillId="0" borderId="1" xfId="0" applyNumberFormat="true" applyFont="true" applyFill="true" applyBorder="true" applyAlignment="true" applyProtection="true">
      <alignment vertical="center" wrapText="true"/>
      <protection locked="false"/>
    </xf>
    <xf numFmtId="0" fontId="7" fillId="0" borderId="1" xfId="0" applyNumberFormat="true" applyFont="true" applyFill="true" applyBorder="true" applyAlignment="true" applyProtection="true">
      <alignment vertical="center" wrapText="true"/>
      <protection locked="false"/>
    </xf>
    <xf numFmtId="3" fontId="7" fillId="0" borderId="1" xfId="0" applyNumberFormat="true" applyFont="true" applyFill="true" applyBorder="true" applyAlignment="true" applyProtection="true">
      <alignment vertical="center" wrapText="true"/>
      <protection locked="false"/>
    </xf>
    <xf numFmtId="0" fontId="7" fillId="0" borderId="1" xfId="0" applyFont="true" applyFill="true" applyBorder="true" applyAlignment="true" applyProtection="true">
      <alignment vertical="center" wrapText="true"/>
      <protection locked="false"/>
    </xf>
    <xf numFmtId="0" fontId="13" fillId="0" borderId="1" xfId="0" applyFont="true" applyFill="true" applyBorder="true" applyAlignment="true" applyProtection="true">
      <alignment vertical="center" wrapText="true"/>
      <protection locked="false"/>
    </xf>
    <xf numFmtId="3" fontId="13" fillId="0" borderId="1" xfId="0" applyNumberFormat="true" applyFont="true" applyFill="true" applyBorder="true" applyAlignment="true" applyProtection="true">
      <alignment vertical="center"/>
      <protection locked="false"/>
    </xf>
    <xf numFmtId="0" fontId="13" fillId="0" borderId="1" xfId="0" applyFont="true" applyFill="true" applyBorder="true" applyAlignment="true" applyProtection="true">
      <alignment vertical="center"/>
      <protection locked="false"/>
    </xf>
    <xf numFmtId="0" fontId="11" fillId="0" borderId="0" xfId="0" applyFont="true" applyFill="true" applyBorder="true" applyAlignment="true"/>
    <xf numFmtId="0" fontId="8" fillId="0" borderId="0" xfId="0" applyFont="true" applyFill="true" applyBorder="true" applyAlignment="true">
      <alignment horizontal="left" wrapText="true"/>
    </xf>
    <xf numFmtId="180" fontId="15" fillId="0" borderId="0" xfId="11" applyNumberFormat="true" applyFont="true" applyFill="true" applyBorder="true" applyAlignment="true">
      <alignment horizontal="center" vertical="center"/>
    </xf>
    <xf numFmtId="180" fontId="15" fillId="0" borderId="0" xfId="11" applyNumberFormat="true" applyFont="true" applyFill="true" applyBorder="true" applyAlignment="true">
      <alignment horizontal="left" vertical="center" wrapText="true"/>
    </xf>
    <xf numFmtId="180" fontId="11" fillId="0" borderId="0" xfId="11" applyNumberFormat="true" applyFont="true" applyFill="true" applyBorder="true" applyAlignment="true"/>
    <xf numFmtId="184" fontId="11" fillId="0" borderId="0" xfId="11" applyNumberFormat="true" applyFont="true" applyFill="true" applyBorder="true" applyAlignment="true">
      <alignment horizontal="right"/>
    </xf>
    <xf numFmtId="0" fontId="7" fillId="0" borderId="0" xfId="0" applyFont="true" applyFill="true" applyBorder="true" applyAlignment="true">
      <alignment wrapText="true"/>
    </xf>
    <xf numFmtId="184" fontId="7" fillId="0" borderId="0" xfId="11" applyNumberFormat="true" applyFont="true" applyFill="true" applyBorder="true" applyAlignment="true">
      <alignment horizontal="left" vertical="center" wrapText="true"/>
    </xf>
    <xf numFmtId="180" fontId="11" fillId="0" borderId="4" xfId="11" applyNumberFormat="true" applyFont="true" applyFill="true" applyBorder="true" applyAlignment="true">
      <alignment horizontal="center" vertical="center"/>
    </xf>
    <xf numFmtId="184" fontId="11" fillId="0" borderId="1" xfId="11" applyNumberFormat="true" applyFont="true" applyFill="true" applyBorder="true" applyAlignment="true">
      <alignment horizontal="center" vertical="center"/>
    </xf>
    <xf numFmtId="184" fontId="11" fillId="0" borderId="9" xfId="11" applyNumberFormat="true" applyFont="true" applyFill="true" applyBorder="true" applyAlignment="true">
      <alignment horizontal="center" vertical="center" wrapText="true"/>
    </xf>
    <xf numFmtId="184" fontId="11" fillId="0" borderId="6" xfId="11" applyNumberFormat="true" applyFont="true" applyFill="true" applyBorder="true" applyAlignment="true">
      <alignment horizontal="center" vertical="center"/>
    </xf>
    <xf numFmtId="180" fontId="11" fillId="0" borderId="2" xfId="3" applyNumberFormat="true" applyFont="true" applyFill="true" applyBorder="true" applyAlignment="true">
      <alignment horizontal="center" vertical="center"/>
    </xf>
    <xf numFmtId="178" fontId="16" fillId="0" borderId="1" xfId="1" applyNumberFormat="true" applyFont="true" applyFill="true" applyBorder="true" applyAlignment="true" applyProtection="true">
      <alignment horizontal="right" vertical="center"/>
      <protection locked="false"/>
    </xf>
    <xf numFmtId="184" fontId="11" fillId="0" borderId="10" xfId="11" applyNumberFormat="true" applyFont="true" applyFill="true" applyBorder="true" applyAlignment="true">
      <alignment horizontal="left" vertical="center" wrapText="true"/>
    </xf>
    <xf numFmtId="184" fontId="11" fillId="0" borderId="1" xfId="11" applyNumberFormat="true" applyFont="true" applyFill="true" applyBorder="true" applyAlignment="true">
      <alignment horizontal="right" vertical="center" wrapText="true"/>
    </xf>
    <xf numFmtId="184" fontId="11" fillId="0" borderId="1" xfId="3" applyNumberFormat="true" applyFont="true" applyFill="true" applyBorder="true" applyAlignment="true">
      <alignment horizontal="right" vertical="center"/>
    </xf>
    <xf numFmtId="184" fontId="11" fillId="0" borderId="10" xfId="0" applyNumberFormat="true" applyFont="true" applyFill="true" applyBorder="true" applyAlignment="true" applyProtection="true">
      <alignment horizontal="left" vertical="center" wrapText="true"/>
    </xf>
    <xf numFmtId="184" fontId="11" fillId="0" borderId="1" xfId="11" applyNumberFormat="true" applyFont="true" applyFill="true" applyBorder="true" applyAlignment="true">
      <alignment horizontal="right" vertical="center"/>
    </xf>
    <xf numFmtId="184" fontId="11" fillId="0" borderId="10" xfId="3" applyNumberFormat="true" applyFont="true" applyFill="true" applyBorder="true" applyAlignment="true">
      <alignment horizontal="left" vertical="center" wrapText="true"/>
    </xf>
    <xf numFmtId="184" fontId="11" fillId="0" borderId="10" xfId="11" applyNumberFormat="true" applyFont="true" applyFill="true" applyBorder="true" applyAlignment="true">
      <alignment horizontal="left" wrapText="true"/>
    </xf>
    <xf numFmtId="0" fontId="13" fillId="0" borderId="1" xfId="1" applyFont="true" applyFill="true" applyBorder="true" applyAlignment="true" applyProtection="true">
      <alignment vertical="center" wrapText="true"/>
      <protection locked="false"/>
    </xf>
    <xf numFmtId="184" fontId="11" fillId="0" borderId="1" xfId="11" applyNumberFormat="true" applyFont="true" applyFill="true" applyBorder="true" applyAlignment="true">
      <alignment horizontal="left" wrapText="true"/>
    </xf>
    <xf numFmtId="0" fontId="7" fillId="0" borderId="1" xfId="0" applyFont="true" applyFill="true" applyBorder="true" applyAlignment="true">
      <alignment horizontal="left" wrapText="true"/>
    </xf>
    <xf numFmtId="0" fontId="7" fillId="0" borderId="1" xfId="0" applyFont="true" applyFill="true" applyBorder="true" applyAlignment="true">
      <alignment horizontal="right"/>
    </xf>
    <xf numFmtId="180" fontId="11" fillId="0" borderId="1" xfId="0" applyNumberFormat="true" applyFont="true" applyFill="true" applyBorder="true" applyAlignment="true" applyProtection="true">
      <alignment horizontal="left" vertical="center"/>
    </xf>
    <xf numFmtId="184" fontId="11" fillId="0" borderId="1" xfId="0" applyNumberFormat="true" applyFont="true" applyFill="true" applyBorder="true" applyAlignment="true" applyProtection="true">
      <alignment horizontal="left" vertical="center" wrapText="true"/>
    </xf>
    <xf numFmtId="184" fontId="11" fillId="0" borderId="1" xfId="11" applyNumberFormat="true" applyFont="true" applyFill="true" applyBorder="true" applyAlignment="true">
      <alignment horizontal="right"/>
    </xf>
    <xf numFmtId="184" fontId="11" fillId="0" borderId="1" xfId="0" applyNumberFormat="true" applyFont="true" applyFill="true" applyBorder="true" applyAlignment="true" applyProtection="true">
      <alignment horizontal="right" vertical="center"/>
    </xf>
    <xf numFmtId="180" fontId="7" fillId="0" borderId="1" xfId="3" applyNumberFormat="true" applyFont="true" applyFill="true" applyBorder="true" applyAlignment="true">
      <alignment horizontal="left" vertical="center"/>
    </xf>
    <xf numFmtId="184" fontId="7" fillId="0" borderId="1" xfId="0" applyNumberFormat="true" applyFont="true" applyFill="true" applyBorder="true" applyAlignment="true" applyProtection="true">
      <alignment horizontal="left" vertical="center" wrapText="true"/>
    </xf>
    <xf numFmtId="184" fontId="7" fillId="0" borderId="1" xfId="11" applyNumberFormat="true" applyFont="true" applyFill="true" applyBorder="true" applyAlignment="true">
      <alignment horizontal="right" vertical="center"/>
    </xf>
    <xf numFmtId="184" fontId="7" fillId="0" borderId="1" xfId="11" applyNumberFormat="true" applyFont="true" applyFill="true" applyBorder="true" applyAlignment="true">
      <alignment horizontal="right"/>
    </xf>
    <xf numFmtId="184" fontId="11" fillId="0" borderId="1" xfId="0" applyNumberFormat="true" applyFont="true" applyFill="true" applyBorder="true" applyAlignment="true" applyProtection="true">
      <alignment horizontal="right" vertical="center" wrapText="true"/>
    </xf>
    <xf numFmtId="0" fontId="11" fillId="0" borderId="1" xfId="0" applyFont="true" applyFill="true" applyBorder="true" applyAlignment="true">
      <alignment horizontal="right" vertical="center" wrapText="true"/>
    </xf>
    <xf numFmtId="180" fontId="7" fillId="0" borderId="1" xfId="27" applyNumberFormat="true" applyFont="true" applyFill="true" applyBorder="true" applyAlignment="true">
      <alignment vertical="center"/>
    </xf>
    <xf numFmtId="184" fontId="11" fillId="0" borderId="1" xfId="27" applyNumberFormat="true" applyFont="true" applyFill="true" applyBorder="true" applyAlignment="true">
      <alignment horizontal="left" vertical="center" wrapText="true"/>
    </xf>
    <xf numFmtId="1" fontId="13" fillId="0" borderId="1" xfId="0" applyNumberFormat="true" applyFont="true" applyFill="true" applyBorder="true" applyAlignment="true" applyProtection="true">
      <alignment vertical="center" wrapText="true"/>
      <protection locked="false"/>
    </xf>
    <xf numFmtId="184" fontId="11" fillId="0" borderId="1" xfId="8" applyNumberFormat="true" applyFont="true" applyFill="true" applyBorder="true" applyAlignment="true">
      <alignment horizontal="left" vertical="center" wrapText="true"/>
    </xf>
    <xf numFmtId="1" fontId="13" fillId="0" borderId="1" xfId="0" applyNumberFormat="true" applyFont="true" applyFill="true" applyBorder="true" applyAlignment="true" applyProtection="true">
      <alignment vertical="center"/>
      <protection locked="false"/>
    </xf>
    <xf numFmtId="180" fontId="11" fillId="0" borderId="1" xfId="3" applyNumberFormat="true" applyFont="true" applyFill="true" applyBorder="true" applyAlignment="true">
      <alignment horizontal="center" vertical="center"/>
    </xf>
    <xf numFmtId="0" fontId="7" fillId="0" borderId="0" xfId="0" applyFont="true" applyFill="true" applyBorder="true" applyAlignment="true">
      <alignment horizontal="left" wrapText="true"/>
    </xf>
    <xf numFmtId="0" fontId="22" fillId="0" borderId="0" xfId="0" applyFont="true" applyFill="true" applyAlignment="true">
      <alignment vertical="center"/>
    </xf>
    <xf numFmtId="0" fontId="24" fillId="0" borderId="0" xfId="0" applyFont="true" applyFill="true" applyAlignment="true">
      <alignment vertical="center"/>
    </xf>
    <xf numFmtId="0" fontId="13" fillId="0" borderId="0" xfId="0" applyFont="true" applyFill="true" applyBorder="true" applyAlignment="true">
      <alignment horizontal="left" vertical="center"/>
    </xf>
    <xf numFmtId="0" fontId="22" fillId="0" borderId="0" xfId="0" applyFont="true" applyFill="true" applyBorder="true" applyAlignment="true">
      <alignment vertical="center"/>
    </xf>
    <xf numFmtId="0" fontId="13" fillId="0" borderId="0" xfId="0" applyFont="true" applyFill="true" applyAlignment="true">
      <alignment horizontal="right" vertical="center" wrapText="true"/>
    </xf>
    <xf numFmtId="0" fontId="13" fillId="0" borderId="1" xfId="0" applyFont="true" applyFill="true" applyBorder="true" applyAlignment="true">
      <alignment horizontal="center" vertical="center"/>
    </xf>
    <xf numFmtId="3" fontId="13" fillId="0" borderId="1" xfId="0" applyNumberFormat="true" applyFont="true" applyFill="true" applyBorder="true" applyAlignment="true">
      <alignment horizontal="right" vertical="center"/>
    </xf>
    <xf numFmtId="0" fontId="14" fillId="0" borderId="1" xfId="0" applyFont="true" applyFill="true" applyBorder="true" applyAlignment="true">
      <alignment horizontal="left" vertical="center"/>
    </xf>
    <xf numFmtId="3" fontId="14" fillId="0" borderId="1" xfId="0" applyNumberFormat="true" applyFont="true" applyFill="true" applyBorder="true" applyAlignment="true">
      <alignment horizontal="right" vertical="center"/>
    </xf>
    <xf numFmtId="0" fontId="14" fillId="0" borderId="1" xfId="0" applyFont="true" applyFill="true" applyBorder="true" applyAlignment="true">
      <alignment horizontal="left" vertical="center" wrapText="true"/>
    </xf>
    <xf numFmtId="178" fontId="24" fillId="0" borderId="0" xfId="0" applyNumberFormat="true" applyFont="true" applyFill="true" applyAlignment="true">
      <alignment vertical="center"/>
    </xf>
    <xf numFmtId="178" fontId="3" fillId="0" borderId="0" xfId="0" applyNumberFormat="true" applyFont="true" applyFill="true" applyBorder="true" applyAlignment="true">
      <alignment horizontal="center" vertical="center"/>
    </xf>
    <xf numFmtId="0" fontId="21" fillId="0" borderId="8" xfId="0" applyNumberFormat="true" applyFont="true" applyFill="true" applyBorder="true" applyAlignment="true" applyProtection="true">
      <alignment vertical="center"/>
    </xf>
    <xf numFmtId="178" fontId="21" fillId="0" borderId="0" xfId="0" applyNumberFormat="true" applyFont="true" applyFill="true" applyBorder="true" applyAlignment="true">
      <alignment horizontal="right" vertical="center"/>
    </xf>
    <xf numFmtId="178" fontId="22" fillId="0" borderId="0" xfId="0" applyNumberFormat="true" applyFont="true" applyFill="true" applyBorder="true" applyAlignment="true">
      <alignment horizontal="right" vertical="center"/>
    </xf>
    <xf numFmtId="0" fontId="21" fillId="0" borderId="6" xfId="0" applyNumberFormat="true" applyFont="true" applyFill="true" applyBorder="true" applyAlignment="true" applyProtection="true">
      <alignment horizontal="center" vertical="center"/>
    </xf>
    <xf numFmtId="178" fontId="11" fillId="0" borderId="1" xfId="66" applyNumberFormat="true" applyFont="true" applyFill="true" applyBorder="true" applyAlignment="true">
      <alignment horizontal="center" vertical="center" wrapText="true"/>
    </xf>
    <xf numFmtId="0" fontId="21" fillId="0" borderId="11" xfId="0" applyNumberFormat="true" applyFont="true" applyFill="true" applyBorder="true" applyAlignment="true" applyProtection="true">
      <alignment horizontal="center" vertical="center"/>
    </xf>
    <xf numFmtId="0" fontId="21" fillId="0" borderId="1" xfId="0" applyFont="true" applyFill="true" applyBorder="true" applyAlignment="true">
      <alignment vertical="center"/>
    </xf>
    <xf numFmtId="182" fontId="22" fillId="0" borderId="1" xfId="13" applyNumberFormat="true" applyFont="true" applyFill="true" applyBorder="true" applyAlignment="true">
      <alignment horizontal="right" vertical="center"/>
    </xf>
    <xf numFmtId="182" fontId="22" fillId="0" borderId="1" xfId="6" applyNumberFormat="true" applyFont="true" applyFill="true" applyBorder="true" applyAlignment="true" applyProtection="true">
      <alignment horizontal="right" vertical="center"/>
    </xf>
    <xf numFmtId="0" fontId="21" fillId="0" borderId="1" xfId="13" applyFont="true" applyFill="true" applyBorder="true" applyAlignment="true">
      <alignment vertical="center"/>
    </xf>
    <xf numFmtId="0" fontId="21" fillId="0" borderId="1" xfId="5" applyFont="true" applyFill="true" applyBorder="true" applyAlignment="true">
      <alignment vertical="center"/>
    </xf>
    <xf numFmtId="182" fontId="21" fillId="0" borderId="1" xfId="13" applyNumberFormat="true" applyFont="true" applyFill="true" applyBorder="true" applyAlignment="true">
      <alignment horizontal="right" vertical="center"/>
    </xf>
    <xf numFmtId="0" fontId="24" fillId="0" borderId="0" xfId="0" applyFont="true">
      <alignment vertical="center"/>
    </xf>
    <xf numFmtId="0" fontId="8" fillId="0" borderId="0" xfId="0" applyFont="true" applyFill="true" applyBorder="true" applyAlignment="true">
      <alignment horizontal="center" vertical="center"/>
    </xf>
    <xf numFmtId="177" fontId="8" fillId="0" borderId="0" xfId="0" applyNumberFormat="true" applyFont="true" applyFill="true" applyBorder="true" applyAlignment="true">
      <alignment horizontal="center" vertical="center"/>
    </xf>
    <xf numFmtId="177" fontId="15" fillId="0" borderId="0" xfId="0" applyNumberFormat="true" applyFont="true" applyFill="true" applyBorder="true" applyAlignment="true">
      <alignment horizontal="center" vertical="center"/>
    </xf>
    <xf numFmtId="176" fontId="11" fillId="0" borderId="0" xfId="0" applyNumberFormat="true" applyFont="true" applyFill="true" applyBorder="true" applyAlignment="true">
      <alignment horizontal="right"/>
    </xf>
    <xf numFmtId="176" fontId="11" fillId="0" borderId="0" xfId="0" applyNumberFormat="true" applyFont="true" applyFill="true" applyBorder="true" applyAlignment="true">
      <alignment horizontal="center" vertical="center"/>
    </xf>
    <xf numFmtId="176" fontId="7" fillId="0" borderId="0" xfId="0" applyNumberFormat="true" applyFont="true" applyFill="true" applyAlignment="true">
      <alignment horizontal="right" vertical="center"/>
    </xf>
    <xf numFmtId="176" fontId="11" fillId="0" borderId="1" xfId="0" applyNumberFormat="true" applyFont="true" applyFill="true" applyBorder="true" applyAlignment="true">
      <alignment horizontal="center" vertical="center"/>
    </xf>
    <xf numFmtId="177" fontId="11" fillId="0" borderId="1" xfId="0" applyNumberFormat="true" applyFont="true" applyFill="true" applyBorder="true" applyAlignment="true">
      <alignment horizontal="center" vertical="center"/>
    </xf>
    <xf numFmtId="176" fontId="11" fillId="0" borderId="1" xfId="0" applyNumberFormat="true" applyFont="true" applyFill="true" applyBorder="true" applyAlignment="true">
      <alignment horizontal="right" vertical="center" wrapText="true"/>
    </xf>
    <xf numFmtId="177" fontId="11" fillId="0" borderId="1" xfId="0" applyNumberFormat="true" applyFont="true" applyFill="true" applyBorder="true" applyAlignment="true">
      <alignment horizontal="right" vertical="center"/>
    </xf>
    <xf numFmtId="0" fontId="7" fillId="0" borderId="1" xfId="3" applyFont="true" applyFill="true" applyBorder="true" applyAlignment="true">
      <alignment vertical="center"/>
    </xf>
    <xf numFmtId="176" fontId="7" fillId="0" borderId="1" xfId="0" applyNumberFormat="true" applyFont="true" applyFill="true" applyBorder="true" applyAlignment="true">
      <alignment horizontal="right" vertical="center" wrapText="true"/>
    </xf>
    <xf numFmtId="178" fontId="0" fillId="0" borderId="1" xfId="5" applyNumberFormat="true" applyFont="true" applyFill="true" applyBorder="true" applyAlignment="true">
      <alignment horizontal="right" vertical="center" wrapText="true"/>
    </xf>
    <xf numFmtId="177" fontId="7" fillId="0" borderId="1" xfId="0" applyNumberFormat="true" applyFont="true" applyFill="true" applyBorder="true" applyAlignment="true">
      <alignment horizontal="right" vertical="center"/>
    </xf>
    <xf numFmtId="49" fontId="7" fillId="0" borderId="1" xfId="3" applyNumberFormat="true" applyFont="true" applyFill="true" applyBorder="true" applyAlignment="true">
      <alignment horizontal="left" vertical="center"/>
    </xf>
    <xf numFmtId="178" fontId="11" fillId="0" borderId="1" xfId="0" applyNumberFormat="true" applyFont="true" applyFill="true" applyBorder="true" applyAlignment="true">
      <alignment vertical="center" wrapText="true"/>
    </xf>
    <xf numFmtId="0" fontId="11" fillId="0" borderId="1" xfId="0" applyFont="true" applyFill="true" applyBorder="true" applyAlignment="true">
      <alignment vertical="center" wrapText="true"/>
    </xf>
    <xf numFmtId="0" fontId="11" fillId="0" borderId="1" xfId="0" applyFont="true" applyFill="true" applyBorder="true" applyAlignment="true">
      <alignment horizontal="left" vertical="center" wrapText="true"/>
    </xf>
  </cellXfs>
  <cellStyles count="69">
    <cellStyle name="常规" xfId="0" builtinId="0"/>
    <cellStyle name="常规_苍溪县" xfId="1"/>
    <cellStyle name="常规_社保基金预算报人大建议表样" xfId="2"/>
    <cellStyle name="常规_200704(第一稿）" xfId="3"/>
    <cellStyle name="常规_市本级_1" xfId="4"/>
    <cellStyle name="常规_市本级" xfId="5"/>
    <cellStyle name="常规_2010年预算执行情况表10(1)(1)(1).1.15（剑阁县）" xfId="6"/>
    <cellStyle name="常规_国有资本经营预算表样" xfId="7"/>
    <cellStyle name="常规_2007年全省及省级财政收支执行及2008年预算草案表（报人大电子版）" xfId="8"/>
    <cellStyle name="常规 47" xfId="9"/>
    <cellStyle name="常规_苍溪县收支执行及2015年预算草案表（发市州）" xfId="10"/>
    <cellStyle name="常规_(陈诚修改稿)2006年全省及省级财政决算及07年预算执行情况表(A4 留底自用)" xfId="11"/>
    <cellStyle name="常规_基金分析表(99.3)" xfId="12"/>
    <cellStyle name="常规_元坝区" xfId="13"/>
    <cellStyle name="40% - 强调文字颜色 6" xfId="14" builtinId="51"/>
    <cellStyle name="20% - 强调文字颜色 6" xfId="15" builtinId="50"/>
    <cellStyle name="强调文字颜色 6" xfId="16" builtinId="49"/>
    <cellStyle name="40% - 强调文字颜色 5" xfId="17" builtinId="47"/>
    <cellStyle name="常规_Sheet1_市本级" xfId="18"/>
    <cellStyle name="20% - 强调文字颜色 5" xfId="19" builtinId="46"/>
    <cellStyle name="强调文字颜色 5" xfId="20" builtinId="45"/>
    <cellStyle name="40% - 强调文字颜色 4" xfId="21" builtinId="43"/>
    <cellStyle name="标题 3" xfId="22" builtinId="18"/>
    <cellStyle name="常规 2 4 2" xfId="23"/>
    <cellStyle name="解释性文本" xfId="24" builtinId="53"/>
    <cellStyle name="常规_基金预算_1" xfId="25"/>
    <cellStyle name="汇总" xfId="26" builtinId="25"/>
    <cellStyle name="常规_一般预算简表_2006年预算执行及2007年预算安排(新科目　A4)" xfId="27"/>
    <cellStyle name="百分比" xfId="28" builtinId="5"/>
    <cellStyle name="千位分隔" xfId="29" builtinId="3"/>
    <cellStyle name="标题 2" xfId="30" builtinId="17"/>
    <cellStyle name="货币[0]" xfId="31" builtinId="7"/>
    <cellStyle name="60% - 强调文字颜色 4" xfId="32" builtinId="44"/>
    <cellStyle name="警告文本" xfId="33" builtinId="11"/>
    <cellStyle name="20% - 强调文字颜色 2" xfId="34" builtinId="34"/>
    <cellStyle name="60% - 强调文字颜色 5" xfId="35" builtinId="48"/>
    <cellStyle name="标题 1" xfId="36" builtinId="16"/>
    <cellStyle name="常规_2005年四川省财政总决算报表(数据录入)（2006.1.14）" xfId="37"/>
    <cellStyle name="超链接" xfId="38" builtinId="8"/>
    <cellStyle name="20% - 强调文字颜色 3" xfId="39" builtinId="38"/>
    <cellStyle name="货币" xfId="40" builtinId="4"/>
    <cellStyle name="20% - 强调文字颜色 4" xfId="41" builtinId="42"/>
    <cellStyle name="计算" xfId="42" builtinId="22"/>
    <cellStyle name="已访问的超链接" xfId="43" builtinId="9"/>
    <cellStyle name="千位分隔[0]" xfId="44" builtinId="6"/>
    <cellStyle name="强调文字颜色 4" xfId="45" builtinId="41"/>
    <cellStyle name="40% - 强调文字颜色 3" xfId="46" builtinId="39"/>
    <cellStyle name="60% - 强调文字颜色 6" xfId="47" builtinId="52"/>
    <cellStyle name="输入" xfId="48" builtinId="20"/>
    <cellStyle name="输出" xfId="49" builtinId="21"/>
    <cellStyle name="检查单元格" xfId="50" builtinId="23"/>
    <cellStyle name="链接单元格" xfId="51" builtinId="24"/>
    <cellStyle name="60% - 强调文字颜色 1" xfId="52" builtinId="32"/>
    <cellStyle name="60% - 强调文字颜色 3" xfId="53" builtinId="40"/>
    <cellStyle name="注释" xfId="54" builtinId="10"/>
    <cellStyle name="标题" xfId="55" builtinId="15"/>
    <cellStyle name="好" xfId="56" builtinId="26"/>
    <cellStyle name="标题 4" xfId="57" builtinId="19"/>
    <cellStyle name="强调文字颜色 1" xfId="58" builtinId="29"/>
    <cellStyle name="适中" xfId="59" builtinId="28"/>
    <cellStyle name="20% - 强调文字颜色 1" xfId="60" builtinId="30"/>
    <cellStyle name="差" xfId="61" builtinId="27"/>
    <cellStyle name="强调文字颜色 2" xfId="62" builtinId="33"/>
    <cellStyle name="40% - 强调文字颜色 1" xfId="63" builtinId="31"/>
    <cellStyle name="常规 2" xfId="64"/>
    <cellStyle name="60% - 强调文字颜色 2" xfId="65" builtinId="36"/>
    <cellStyle name="常规_2015年预算表格（下发20150205）" xfId="66"/>
    <cellStyle name="40% - 强调文字颜色 2" xfId="67" builtinId="35"/>
    <cellStyle name="强调文字颜色 3" xfId="6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true"/>
  </sheetPr>
  <dimension ref="A1:IV31"/>
  <sheetViews>
    <sheetView view="pageBreakPreview" zoomScaleNormal="100" zoomScaleSheetLayoutView="100" workbookViewId="0">
      <selection activeCell="J18" sqref="J18"/>
    </sheetView>
  </sheetViews>
  <sheetFormatPr defaultColWidth="9" defaultRowHeight="12"/>
  <cols>
    <col min="1" max="1" width="34.1333333333333" style="84" customWidth="true"/>
    <col min="2" max="2" width="12.6333333333333" style="126" customWidth="true"/>
    <col min="3" max="3" width="12.6333333333333" style="290" customWidth="true"/>
    <col min="4" max="4" width="11" style="291" customWidth="true"/>
    <col min="5" max="5" width="10.6333333333333" style="84" customWidth="true"/>
    <col min="6" max="16384" width="9" style="84"/>
  </cols>
  <sheetData>
    <row r="1" s="77" customFormat="true" ht="41" customHeight="true" spans="1:5">
      <c r="A1" s="88" t="s">
        <v>0</v>
      </c>
      <c r="B1" s="88"/>
      <c r="C1" s="88"/>
      <c r="D1" s="292"/>
      <c r="E1" s="88"/>
    </row>
    <row r="2" s="78" customFormat="true" ht="28" customHeight="true" spans="1:5">
      <c r="A2" s="223"/>
      <c r="B2" s="293"/>
      <c r="C2" s="294"/>
      <c r="D2" s="295" t="s">
        <v>1</v>
      </c>
      <c r="E2" s="295"/>
    </row>
    <row r="3" s="78" customFormat="true" ht="22" customHeight="true" spans="1:5">
      <c r="A3" s="23" t="s">
        <v>2</v>
      </c>
      <c r="B3" s="296" t="s">
        <v>3</v>
      </c>
      <c r="C3" s="296" t="s">
        <v>4</v>
      </c>
      <c r="D3" s="297" t="s">
        <v>5</v>
      </c>
      <c r="E3" s="23" t="s">
        <v>6</v>
      </c>
    </row>
    <row r="4" s="223" customFormat="true" ht="22" customHeight="true" spans="1:256">
      <c r="A4" s="205" t="s">
        <v>7</v>
      </c>
      <c r="B4" s="298">
        <f>SUM(B5:B5,B6:B20)</f>
        <v>24005</v>
      </c>
      <c r="C4" s="298">
        <f>SUM(C5:C5,C6:C20)</f>
        <v>26500</v>
      </c>
      <c r="D4" s="299">
        <f>(C4-B4)/B4*100</f>
        <v>10.3936679858363</v>
      </c>
      <c r="E4" s="305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</row>
    <row r="5" s="78" customFormat="true" ht="22" customHeight="true" spans="1:5">
      <c r="A5" s="300" t="s">
        <v>8</v>
      </c>
      <c r="B5" s="301">
        <v>7981</v>
      </c>
      <c r="C5" s="302">
        <v>9580</v>
      </c>
      <c r="D5" s="303">
        <f>(C5-B5)/B5*100</f>
        <v>20.0350833228919</v>
      </c>
      <c r="E5" s="306"/>
    </row>
    <row r="6" s="78" customFormat="true" ht="22" customHeight="true" spans="1:5">
      <c r="A6" s="300" t="s">
        <v>9</v>
      </c>
      <c r="B6" s="301">
        <v>1608</v>
      </c>
      <c r="C6" s="302">
        <f>1770+200</f>
        <v>1970</v>
      </c>
      <c r="D6" s="303">
        <f>(C6-B6)/B6*100</f>
        <v>22.5124378109453</v>
      </c>
      <c r="E6" s="306"/>
    </row>
    <row r="7" s="78" customFormat="true" ht="22" customHeight="true" spans="1:5">
      <c r="A7" s="300" t="s">
        <v>10</v>
      </c>
      <c r="B7" s="207"/>
      <c r="C7" s="301"/>
      <c r="D7" s="303"/>
      <c r="E7" s="306"/>
    </row>
    <row r="8" s="78" customFormat="true" ht="22" customHeight="true" spans="1:5">
      <c r="A8" s="300" t="s">
        <v>11</v>
      </c>
      <c r="B8" s="204">
        <v>613</v>
      </c>
      <c r="C8" s="302">
        <v>660</v>
      </c>
      <c r="D8" s="303">
        <f t="shared" ref="D8:D19" si="0">(C8-B8)/B8*100</f>
        <v>7.66721044045677</v>
      </c>
      <c r="E8" s="306"/>
    </row>
    <row r="9" s="78" customFormat="true" ht="22" customHeight="true" spans="1:5">
      <c r="A9" s="300" t="s">
        <v>12</v>
      </c>
      <c r="B9" s="204">
        <v>3007</v>
      </c>
      <c r="C9" s="302">
        <f>2800+300</f>
        <v>3100</v>
      </c>
      <c r="D9" s="303">
        <f t="shared" si="0"/>
        <v>3.09278350515464</v>
      </c>
      <c r="E9" s="306"/>
    </row>
    <row r="10" s="78" customFormat="true" ht="22" customHeight="true" spans="1:5">
      <c r="A10" s="300" t="s">
        <v>13</v>
      </c>
      <c r="B10" s="204">
        <v>1134</v>
      </c>
      <c r="C10" s="302">
        <v>1100</v>
      </c>
      <c r="D10" s="303">
        <f t="shared" si="0"/>
        <v>-2.99823633156966</v>
      </c>
      <c r="E10" s="306"/>
    </row>
    <row r="11" s="78" customFormat="true" ht="22" customHeight="true" spans="1:5">
      <c r="A11" s="300" t="s">
        <v>14</v>
      </c>
      <c r="B11" s="204">
        <v>446</v>
      </c>
      <c r="C11" s="302">
        <v>500</v>
      </c>
      <c r="D11" s="303">
        <f t="shared" si="0"/>
        <v>12.1076233183857</v>
      </c>
      <c r="E11" s="306"/>
    </row>
    <row r="12" s="78" customFormat="true" ht="22" customHeight="true" spans="1:5">
      <c r="A12" s="300" t="s">
        <v>15</v>
      </c>
      <c r="B12" s="204">
        <v>393</v>
      </c>
      <c r="C12" s="302">
        <v>400</v>
      </c>
      <c r="D12" s="303">
        <f t="shared" si="0"/>
        <v>1.78117048346056</v>
      </c>
      <c r="E12" s="306"/>
    </row>
    <row r="13" s="78" customFormat="true" ht="22" customHeight="true" spans="1:5">
      <c r="A13" s="300" t="s">
        <v>16</v>
      </c>
      <c r="B13" s="204">
        <v>243</v>
      </c>
      <c r="C13" s="302">
        <v>260</v>
      </c>
      <c r="D13" s="303">
        <f t="shared" si="0"/>
        <v>6.99588477366255</v>
      </c>
      <c r="E13" s="306"/>
    </row>
    <row r="14" s="78" customFormat="true" ht="22" customHeight="true" spans="1:5">
      <c r="A14" s="300" t="s">
        <v>17</v>
      </c>
      <c r="B14" s="204">
        <v>1431</v>
      </c>
      <c r="C14" s="302">
        <v>1600</v>
      </c>
      <c r="D14" s="303">
        <f t="shared" si="0"/>
        <v>11.8099231306778</v>
      </c>
      <c r="E14" s="306"/>
    </row>
    <row r="15" s="78" customFormat="true" ht="22" customHeight="true" spans="1:5">
      <c r="A15" s="300" t="s">
        <v>18</v>
      </c>
      <c r="B15" s="204">
        <v>888</v>
      </c>
      <c r="C15" s="302">
        <v>880</v>
      </c>
      <c r="D15" s="303">
        <f t="shared" si="0"/>
        <v>-0.900900900900901</v>
      </c>
      <c r="E15" s="306"/>
    </row>
    <row r="16" s="78" customFormat="true" ht="22" customHeight="true" spans="1:5">
      <c r="A16" s="300" t="s">
        <v>19</v>
      </c>
      <c r="B16" s="204">
        <v>2251</v>
      </c>
      <c r="C16" s="302">
        <v>2300</v>
      </c>
      <c r="D16" s="303">
        <f t="shared" si="0"/>
        <v>2.17681030653043</v>
      </c>
      <c r="E16" s="306"/>
    </row>
    <row r="17" s="78" customFormat="true" ht="22" customHeight="true" spans="1:5">
      <c r="A17" s="300" t="s">
        <v>20</v>
      </c>
      <c r="B17" s="204">
        <v>1835</v>
      </c>
      <c r="C17" s="302">
        <v>1800</v>
      </c>
      <c r="D17" s="303">
        <f t="shared" si="0"/>
        <v>-1.90735694822888</v>
      </c>
      <c r="E17" s="306"/>
    </row>
    <row r="18" s="78" customFormat="true" ht="22" customHeight="true" spans="1:5">
      <c r="A18" s="300" t="s">
        <v>21</v>
      </c>
      <c r="B18" s="204">
        <v>2078</v>
      </c>
      <c r="C18" s="302">
        <v>2250</v>
      </c>
      <c r="D18" s="303">
        <f t="shared" si="0"/>
        <v>8.2771896053898</v>
      </c>
      <c r="E18" s="306"/>
    </row>
    <row r="19" s="78" customFormat="true" ht="22" customHeight="true" spans="1:5">
      <c r="A19" s="300" t="s">
        <v>22</v>
      </c>
      <c r="B19" s="204">
        <v>96</v>
      </c>
      <c r="C19" s="302">
        <v>100</v>
      </c>
      <c r="D19" s="303">
        <f t="shared" si="0"/>
        <v>4.16666666666667</v>
      </c>
      <c r="E19" s="306"/>
    </row>
    <row r="20" s="78" customFormat="true" ht="22" customHeight="true" spans="1:5">
      <c r="A20" s="300" t="s">
        <v>23</v>
      </c>
      <c r="B20" s="301">
        <v>1</v>
      </c>
      <c r="C20" s="298"/>
      <c r="D20" s="299"/>
      <c r="E20" s="306"/>
    </row>
    <row r="21" s="223" customFormat="true" ht="22" customHeight="true" spans="1:256">
      <c r="A21" s="205" t="s">
        <v>24</v>
      </c>
      <c r="B21" s="298">
        <f>SUM(B22:B29)</f>
        <v>29007</v>
      </c>
      <c r="C21" s="298">
        <f>SUM(C22:C29)</f>
        <v>30488</v>
      </c>
      <c r="D21" s="299">
        <f t="shared" ref="D21:D24" si="1">(C21-B21)/B21*100</f>
        <v>5.10566415003275</v>
      </c>
      <c r="E21" s="305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</row>
    <row r="22" s="78" customFormat="true" ht="22" customHeight="true" spans="1:5">
      <c r="A22" s="300" t="s">
        <v>25</v>
      </c>
      <c r="B22" s="204">
        <v>2334</v>
      </c>
      <c r="C22" s="302">
        <f>2600+500</f>
        <v>3100</v>
      </c>
      <c r="D22" s="303">
        <f t="shared" si="1"/>
        <v>32.8191945158526</v>
      </c>
      <c r="E22" s="307"/>
    </row>
    <row r="23" s="78" customFormat="true" ht="22" customHeight="true" spans="1:5">
      <c r="A23" s="300" t="s">
        <v>26</v>
      </c>
      <c r="B23" s="204">
        <v>4180</v>
      </c>
      <c r="C23" s="302">
        <v>5000</v>
      </c>
      <c r="D23" s="303">
        <f t="shared" si="1"/>
        <v>19.6172248803828</v>
      </c>
      <c r="E23" s="307"/>
    </row>
    <row r="24" s="78" customFormat="true" ht="22" customHeight="true" spans="1:5">
      <c r="A24" s="300" t="s">
        <v>27</v>
      </c>
      <c r="B24" s="204">
        <v>7700</v>
      </c>
      <c r="C24" s="302">
        <v>5000</v>
      </c>
      <c r="D24" s="303">
        <f t="shared" si="1"/>
        <v>-35.0649350649351</v>
      </c>
      <c r="E24" s="306"/>
    </row>
    <row r="25" s="78" customFormat="true" ht="22" customHeight="true" spans="1:5">
      <c r="A25" s="300" t="s">
        <v>28</v>
      </c>
      <c r="B25" s="204"/>
      <c r="C25" s="302"/>
      <c r="D25" s="303"/>
      <c r="E25" s="306"/>
    </row>
    <row r="26" s="78" customFormat="true" ht="22" customHeight="true" spans="1:5">
      <c r="A26" s="304" t="s">
        <v>29</v>
      </c>
      <c r="B26" s="204">
        <v>13044</v>
      </c>
      <c r="C26" s="302">
        <f>15000-852+2340</f>
        <v>16488</v>
      </c>
      <c r="D26" s="303">
        <f t="shared" ref="D26:D28" si="2">(C26-B26)/B26*100</f>
        <v>26.4029438822447</v>
      </c>
      <c r="E26" s="307"/>
    </row>
    <row r="27" s="78" customFormat="true" ht="22" customHeight="true" spans="1:5">
      <c r="A27" s="304" t="s">
        <v>30</v>
      </c>
      <c r="B27" s="204">
        <v>3</v>
      </c>
      <c r="C27" s="302"/>
      <c r="D27" s="303"/>
      <c r="E27" s="307"/>
    </row>
    <row r="28" s="78" customFormat="true" ht="22" customHeight="true" spans="1:5">
      <c r="A28" s="304" t="s">
        <v>31</v>
      </c>
      <c r="B28" s="204">
        <v>895</v>
      </c>
      <c r="C28" s="302">
        <v>900</v>
      </c>
      <c r="D28" s="303">
        <f>(C28-B28)/B28*100</f>
        <v>0.558659217877095</v>
      </c>
      <c r="E28" s="307"/>
    </row>
    <row r="29" s="78" customFormat="true" ht="22" customHeight="true" spans="1:5">
      <c r="A29" s="300" t="s">
        <v>32</v>
      </c>
      <c r="B29" s="301">
        <v>851</v>
      </c>
      <c r="C29" s="298"/>
      <c r="D29" s="303"/>
      <c r="E29" s="306"/>
    </row>
    <row r="30" s="223" customFormat="true" ht="22" customHeight="true" spans="1:256">
      <c r="A30" s="23" t="s">
        <v>33</v>
      </c>
      <c r="B30" s="298">
        <f>B4+B21</f>
        <v>53012</v>
      </c>
      <c r="C30" s="298">
        <f>C4+C21</f>
        <v>56988</v>
      </c>
      <c r="D30" s="299">
        <f>(C30-B30)/B30*100</f>
        <v>7.50018863653512</v>
      </c>
      <c r="E30" s="306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  <c r="IU30" s="78"/>
      <c r="IV30" s="78"/>
    </row>
    <row r="31" s="289" customFormat="true" spans="1:256">
      <c r="A31" s="84"/>
      <c r="B31" s="126"/>
      <c r="C31" s="290"/>
      <c r="D31" s="291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  <c r="IR31" s="84"/>
      <c r="IS31" s="84"/>
      <c r="IT31" s="84"/>
      <c r="IU31" s="84"/>
      <c r="IV31" s="84"/>
    </row>
  </sheetData>
  <mergeCells count="2">
    <mergeCell ref="A1:E1"/>
    <mergeCell ref="D2:E2"/>
  </mergeCells>
  <printOptions horizontalCentered="true"/>
  <pageMargins left="0.786805555555556" right="0.786805555555556" top="0.786805555555556" bottom="0.944444444444444" header="0.511805555555556" footer="0.786805555555556"/>
  <pageSetup paperSize="9" fitToHeight="0" orientation="portrait" useFirstPageNumber="true" horizontalDpi="600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true"/>
  </sheetPr>
  <dimension ref="A1:C28"/>
  <sheetViews>
    <sheetView view="pageBreakPreview" zoomScaleNormal="100" zoomScaleSheetLayoutView="100" workbookViewId="0">
      <selection activeCell="A1" sqref="A1:C1"/>
    </sheetView>
  </sheetViews>
  <sheetFormatPr defaultColWidth="9" defaultRowHeight="12" outlineLevelCol="2"/>
  <cols>
    <col min="1" max="1" width="49.2" style="53" customWidth="true"/>
    <col min="2" max="2" width="19.75" style="167" customWidth="true"/>
    <col min="3" max="3" width="16.1083333333333" style="53" customWidth="true"/>
    <col min="4" max="16384" width="9" style="53"/>
  </cols>
  <sheetData>
    <row r="1" s="77" customFormat="true" ht="31" customHeight="true" spans="1:3">
      <c r="A1" s="168" t="s">
        <v>614</v>
      </c>
      <c r="B1" s="168"/>
      <c r="C1" s="168"/>
    </row>
    <row r="2" s="54" customFormat="true" ht="23" customHeight="true" spans="1:3">
      <c r="A2" s="169"/>
      <c r="B2" s="170"/>
      <c r="C2" s="171" t="s">
        <v>35</v>
      </c>
    </row>
    <row r="3" s="54" customFormat="true" ht="21" customHeight="true" spans="1:3">
      <c r="A3" s="172" t="s">
        <v>2</v>
      </c>
      <c r="B3" s="173" t="s">
        <v>4</v>
      </c>
      <c r="C3" s="174" t="s">
        <v>610</v>
      </c>
    </row>
    <row r="4" s="54" customFormat="true" ht="21" customHeight="true" spans="1:3">
      <c r="A4" s="175" t="s">
        <v>615</v>
      </c>
      <c r="B4" s="176">
        <f>SUM(B5:B20)</f>
        <v>101900</v>
      </c>
      <c r="C4" s="174"/>
    </row>
    <row r="5" s="54" customFormat="true" ht="24" customHeight="true" spans="1:3">
      <c r="A5" s="177" t="s">
        <v>616</v>
      </c>
      <c r="B5" s="166"/>
      <c r="C5" s="178"/>
    </row>
    <row r="6" s="54" customFormat="true" ht="24" customHeight="true" spans="1:3">
      <c r="A6" s="177" t="s">
        <v>617</v>
      </c>
      <c r="B6" s="166"/>
      <c r="C6" s="178"/>
    </row>
    <row r="7" s="54" customFormat="true" ht="24" customHeight="true" spans="1:3">
      <c r="A7" s="177" t="s">
        <v>618</v>
      </c>
      <c r="B7" s="166"/>
      <c r="C7" s="178"/>
    </row>
    <row r="8" s="54" customFormat="true" ht="24" customHeight="true" spans="1:3">
      <c r="A8" s="177" t="s">
        <v>619</v>
      </c>
      <c r="B8" s="166"/>
      <c r="C8" s="178"/>
    </row>
    <row r="9" s="54" customFormat="true" ht="24" customHeight="true" spans="1:3">
      <c r="A9" s="177" t="s">
        <v>620</v>
      </c>
      <c r="B9" s="166"/>
      <c r="C9" s="178"/>
    </row>
    <row r="10" s="54" customFormat="true" ht="24" customHeight="true" spans="1:3">
      <c r="A10" s="177" t="s">
        <v>621</v>
      </c>
      <c r="B10" s="166"/>
      <c r="C10" s="178"/>
    </row>
    <row r="11" s="54" customFormat="true" ht="24" customHeight="true" spans="1:3">
      <c r="A11" s="177" t="s">
        <v>622</v>
      </c>
      <c r="B11" s="166">
        <v>100000</v>
      </c>
      <c r="C11" s="178"/>
    </row>
    <row r="12" s="54" customFormat="true" ht="24" customHeight="true" spans="1:3">
      <c r="A12" s="177" t="s">
        <v>623</v>
      </c>
      <c r="B12" s="166"/>
      <c r="C12" s="178"/>
    </row>
    <row r="13" s="54" customFormat="true" ht="24" customHeight="true" spans="1:3">
      <c r="A13" s="177" t="s">
        <v>624</v>
      </c>
      <c r="B13" s="166"/>
      <c r="C13" s="178"/>
    </row>
    <row r="14" s="54" customFormat="true" ht="24" customHeight="true" spans="1:3">
      <c r="A14" s="177" t="s">
        <v>625</v>
      </c>
      <c r="B14" s="166"/>
      <c r="C14" s="165"/>
    </row>
    <row r="15" s="54" customFormat="true" ht="24" customHeight="true" spans="1:3">
      <c r="A15" s="177" t="s">
        <v>626</v>
      </c>
      <c r="B15" s="166">
        <v>1200</v>
      </c>
      <c r="C15" s="165"/>
    </row>
    <row r="16" s="54" customFormat="true" ht="24" customHeight="true" spans="1:3">
      <c r="A16" s="177" t="s">
        <v>627</v>
      </c>
      <c r="B16" s="166"/>
      <c r="C16" s="178"/>
    </row>
    <row r="17" s="54" customFormat="true" ht="24" customHeight="true" spans="1:3">
      <c r="A17" s="177" t="s">
        <v>628</v>
      </c>
      <c r="B17" s="166"/>
      <c r="C17" s="165"/>
    </row>
    <row r="18" s="54" customFormat="true" ht="24" customHeight="true" spans="1:3">
      <c r="A18" s="177" t="s">
        <v>629</v>
      </c>
      <c r="B18" s="166"/>
      <c r="C18" s="178"/>
    </row>
    <row r="19" s="54" customFormat="true" ht="24" customHeight="true" spans="1:3">
      <c r="A19" s="177" t="s">
        <v>630</v>
      </c>
      <c r="B19" s="166">
        <v>700</v>
      </c>
      <c r="C19" s="178"/>
    </row>
    <row r="20" s="54" customFormat="true" ht="24" customHeight="true" spans="1:3">
      <c r="A20" s="177" t="s">
        <v>631</v>
      </c>
      <c r="B20" s="166"/>
      <c r="C20" s="178"/>
    </row>
    <row r="21" s="54" customFormat="true" ht="24" customHeight="true" spans="1:3">
      <c r="A21" s="179" t="s">
        <v>632</v>
      </c>
      <c r="B21" s="166"/>
      <c r="C21" s="178"/>
    </row>
    <row r="22" s="54" customFormat="true" ht="24" customHeight="true" spans="1:3">
      <c r="A22" s="36" t="s">
        <v>633</v>
      </c>
      <c r="B22" s="166">
        <f>B4+B21</f>
        <v>101900</v>
      </c>
      <c r="C22" s="178"/>
    </row>
    <row r="23" s="54" customFormat="true" ht="24" customHeight="true" spans="1:3">
      <c r="A23" s="179" t="s">
        <v>634</v>
      </c>
      <c r="B23" s="166">
        <f>SUM(B24)</f>
        <v>43</v>
      </c>
      <c r="C23" s="178"/>
    </row>
    <row r="24" s="54" customFormat="true" ht="24" customHeight="true" spans="1:3">
      <c r="A24" s="179" t="s">
        <v>635</v>
      </c>
      <c r="B24" s="166">
        <v>43</v>
      </c>
      <c r="C24" s="178"/>
    </row>
    <row r="25" s="54" customFormat="true" ht="24" customHeight="true" spans="1:3">
      <c r="A25" s="179" t="s">
        <v>636</v>
      </c>
      <c r="B25" s="166"/>
      <c r="C25" s="178"/>
    </row>
    <row r="26" s="54" customFormat="true" ht="24" customHeight="true" spans="1:3">
      <c r="A26" s="179" t="s">
        <v>526</v>
      </c>
      <c r="B26" s="166">
        <v>85</v>
      </c>
      <c r="C26" s="178"/>
    </row>
    <row r="27" s="54" customFormat="true" ht="24" customHeight="true" spans="1:3">
      <c r="A27" s="179" t="s">
        <v>637</v>
      </c>
      <c r="B27" s="166"/>
      <c r="C27" s="178"/>
    </row>
    <row r="28" s="54" customFormat="true" ht="24" customHeight="true" spans="1:3">
      <c r="A28" s="36" t="s">
        <v>638</v>
      </c>
      <c r="B28" s="166">
        <f>B23+B25+B26+B22</f>
        <v>102028</v>
      </c>
      <c r="C28" s="178"/>
    </row>
  </sheetData>
  <mergeCells count="1">
    <mergeCell ref="A1:C1"/>
  </mergeCells>
  <printOptions horizontalCentered="true"/>
  <pageMargins left="0.786805555555556" right="0.786805555555556" top="0.786805555555556" bottom="0.944444444444444" header="0.511805555555556" footer="0.786805555555556"/>
  <pageSetup paperSize="9" firstPageNumber="51" fitToHeight="0" orientation="portrait" useFirstPageNumber="true" horizontalDpi="600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true"/>
  </sheetPr>
  <dimension ref="A1:B39"/>
  <sheetViews>
    <sheetView view="pageBreakPreview" zoomScaleNormal="100" zoomScaleSheetLayoutView="100" workbookViewId="0">
      <selection activeCell="K19" sqref="K19"/>
    </sheetView>
  </sheetViews>
  <sheetFormatPr defaultColWidth="9" defaultRowHeight="12" outlineLevelCol="1"/>
  <cols>
    <col min="1" max="1" width="64.275" style="20" customWidth="true"/>
    <col min="2" max="2" width="20.6333333333333" style="20" customWidth="true"/>
    <col min="3" max="16384" width="9" style="20"/>
  </cols>
  <sheetData>
    <row r="1" s="16" customFormat="true" ht="33" customHeight="true" spans="1:2">
      <c r="A1" s="156" t="s">
        <v>639</v>
      </c>
      <c r="B1" s="157"/>
    </row>
    <row r="2" s="17" customFormat="true" ht="21" customHeight="true" spans="1:2">
      <c r="A2" s="158"/>
      <c r="B2" s="159" t="s">
        <v>35</v>
      </c>
    </row>
    <row r="3" s="17" customFormat="true" ht="30" customHeight="true" spans="1:2">
      <c r="A3" s="160" t="s">
        <v>640</v>
      </c>
      <c r="B3" s="160" t="s">
        <v>595</v>
      </c>
    </row>
    <row r="4" s="17" customFormat="true" ht="30" customHeight="true" spans="1:2">
      <c r="A4" s="161" t="s">
        <v>189</v>
      </c>
      <c r="B4" s="162">
        <f>SUM(B5:B7)</f>
        <v>0</v>
      </c>
    </row>
    <row r="5" s="17" customFormat="true" ht="30" customHeight="true" spans="1:2">
      <c r="A5" s="163" t="s">
        <v>641</v>
      </c>
      <c r="B5" s="164"/>
    </row>
    <row r="6" s="17" customFormat="true" ht="30" customHeight="true" spans="1:2">
      <c r="A6" s="163" t="s">
        <v>642</v>
      </c>
      <c r="B6" s="164"/>
    </row>
    <row r="7" s="17" customFormat="true" ht="30" customHeight="true" spans="1:2">
      <c r="A7" s="163" t="s">
        <v>643</v>
      </c>
      <c r="B7" s="164"/>
    </row>
    <row r="8" s="17" customFormat="true" ht="30" customHeight="true" spans="1:2">
      <c r="A8" s="165" t="s">
        <v>207</v>
      </c>
      <c r="B8" s="166">
        <f>SUM(B9:B10)</f>
        <v>0</v>
      </c>
    </row>
    <row r="9" s="17" customFormat="true" ht="30" customHeight="true" spans="1:2">
      <c r="A9" s="163" t="s">
        <v>644</v>
      </c>
      <c r="B9" s="164"/>
    </row>
    <row r="10" s="17" customFormat="true" ht="30" customHeight="true" spans="1:2">
      <c r="A10" s="163" t="s">
        <v>645</v>
      </c>
      <c r="B10" s="164"/>
    </row>
    <row r="11" s="17" customFormat="true" ht="30" customHeight="true" spans="1:2">
      <c r="A11" s="165" t="s">
        <v>316</v>
      </c>
      <c r="B11" s="166">
        <f>SUM(B12:B21)</f>
        <v>51010</v>
      </c>
    </row>
    <row r="12" s="17" customFormat="true" ht="30" customHeight="true" spans="1:2">
      <c r="A12" s="163" t="s">
        <v>646</v>
      </c>
      <c r="B12" s="164">
        <v>49110</v>
      </c>
    </row>
    <row r="13" s="17" customFormat="true" ht="30" customHeight="true" spans="1:2">
      <c r="A13" s="163" t="s">
        <v>647</v>
      </c>
      <c r="B13" s="164"/>
    </row>
    <row r="14" s="17" customFormat="true" ht="30" customHeight="true" spans="1:2">
      <c r="A14" s="163" t="s">
        <v>648</v>
      </c>
      <c r="B14" s="164"/>
    </row>
    <row r="15" s="17" customFormat="true" ht="30" customHeight="true" spans="1:2">
      <c r="A15" s="163" t="s">
        <v>649</v>
      </c>
      <c r="B15" s="164">
        <v>1200</v>
      </c>
    </row>
    <row r="16" s="17" customFormat="true" ht="30" customHeight="true" spans="1:2">
      <c r="A16" s="163" t="s">
        <v>650</v>
      </c>
      <c r="B16" s="164">
        <v>700</v>
      </c>
    </row>
    <row r="17" s="17" customFormat="true" ht="30" customHeight="true" spans="1:2">
      <c r="A17" s="163" t="s">
        <v>651</v>
      </c>
      <c r="B17" s="164"/>
    </row>
    <row r="18" s="17" customFormat="true" ht="30" customHeight="true" spans="1:2">
      <c r="A18" s="163" t="s">
        <v>652</v>
      </c>
      <c r="B18" s="164"/>
    </row>
    <row r="19" s="17" customFormat="true" ht="30" customHeight="true" spans="1:2">
      <c r="A19" s="163" t="s">
        <v>653</v>
      </c>
      <c r="B19" s="164"/>
    </row>
    <row r="20" s="17" customFormat="true" ht="30" customHeight="true" spans="1:2">
      <c r="A20" s="163" t="s">
        <v>654</v>
      </c>
      <c r="B20" s="164"/>
    </row>
    <row r="21" s="17" customFormat="true" ht="30" customHeight="true" spans="1:2">
      <c r="A21" s="163" t="s">
        <v>655</v>
      </c>
      <c r="B21" s="164"/>
    </row>
    <row r="22" s="17" customFormat="true" ht="30" customHeight="true" spans="1:2">
      <c r="A22" s="165" t="s">
        <v>331</v>
      </c>
      <c r="B22" s="166">
        <f>SUM(B23:B24)</f>
        <v>0</v>
      </c>
    </row>
    <row r="23" s="17" customFormat="true" ht="30" customHeight="true" spans="1:2">
      <c r="A23" s="163" t="s">
        <v>656</v>
      </c>
      <c r="B23" s="164"/>
    </row>
    <row r="24" s="17" customFormat="true" ht="30" customHeight="true" spans="1:2">
      <c r="A24" s="163" t="s">
        <v>657</v>
      </c>
      <c r="B24" s="164"/>
    </row>
    <row r="25" s="17" customFormat="true" ht="30" customHeight="true" spans="1:2">
      <c r="A25" s="165" t="s">
        <v>430</v>
      </c>
      <c r="B25" s="166">
        <f>SUM(B26:B28)</f>
        <v>128</v>
      </c>
    </row>
    <row r="26" s="17" customFormat="true" ht="30" customHeight="true" spans="1:2">
      <c r="A26" s="163" t="s">
        <v>658</v>
      </c>
      <c r="B26" s="164"/>
    </row>
    <row r="27" s="17" customFormat="true" ht="30" customHeight="true" spans="1:2">
      <c r="A27" s="163" t="s">
        <v>659</v>
      </c>
      <c r="B27" s="164"/>
    </row>
    <row r="28" s="17" customFormat="true" ht="30" customHeight="true" spans="1:2">
      <c r="A28" s="163" t="s">
        <v>660</v>
      </c>
      <c r="B28" s="164">
        <f>85+43</f>
        <v>128</v>
      </c>
    </row>
    <row r="29" s="17" customFormat="true" ht="30" customHeight="true" spans="1:2">
      <c r="A29" s="165" t="s">
        <v>661</v>
      </c>
      <c r="B29" s="166">
        <f>8590-2</f>
        <v>8588</v>
      </c>
    </row>
    <row r="30" s="17" customFormat="true" ht="30" customHeight="true" spans="1:2">
      <c r="A30" s="165" t="s">
        <v>662</v>
      </c>
      <c r="B30" s="166">
        <v>2</v>
      </c>
    </row>
    <row r="31" s="17" customFormat="true" ht="30" customHeight="true" spans="1:2">
      <c r="A31" s="165" t="s">
        <v>663</v>
      </c>
      <c r="B31" s="164"/>
    </row>
    <row r="32" s="17" customFormat="true" ht="30" customHeight="true" spans="1:2">
      <c r="A32" s="160" t="s">
        <v>664</v>
      </c>
      <c r="B32" s="166">
        <f>B30+B29+B11+B25</f>
        <v>59728</v>
      </c>
    </row>
    <row r="33" s="17" customFormat="true" ht="30" customHeight="true" spans="1:2">
      <c r="A33" s="163" t="s">
        <v>446</v>
      </c>
      <c r="B33" s="164"/>
    </row>
    <row r="34" s="17" customFormat="true" ht="30" customHeight="true" spans="1:2">
      <c r="A34" s="163" t="s">
        <v>665</v>
      </c>
      <c r="B34" s="164"/>
    </row>
    <row r="35" s="17" customFormat="true" ht="30" customHeight="true" spans="1:2">
      <c r="A35" s="163" t="s">
        <v>666</v>
      </c>
      <c r="B35" s="164"/>
    </row>
    <row r="36" s="17" customFormat="true" ht="30" customHeight="true" spans="1:2">
      <c r="A36" s="165" t="s">
        <v>667</v>
      </c>
      <c r="B36" s="166">
        <v>7300</v>
      </c>
    </row>
    <row r="37" s="17" customFormat="true" ht="30" customHeight="true" spans="1:2">
      <c r="A37" s="165" t="s">
        <v>531</v>
      </c>
      <c r="B37" s="166">
        <v>35000</v>
      </c>
    </row>
    <row r="38" s="17" customFormat="true" ht="30" customHeight="true" spans="1:2">
      <c r="A38" s="165" t="s">
        <v>668</v>
      </c>
      <c r="B38" s="166"/>
    </row>
    <row r="39" s="17" customFormat="true" ht="30" customHeight="true" spans="1:2">
      <c r="A39" s="160" t="s">
        <v>669</v>
      </c>
      <c r="B39" s="166">
        <f>B32+B33+B37+B38+B36</f>
        <v>102028</v>
      </c>
    </row>
  </sheetData>
  <mergeCells count="1">
    <mergeCell ref="A1:B1"/>
  </mergeCells>
  <printOptions horizontalCentered="true"/>
  <pageMargins left="0.786805555555556" right="0.786805555555556" top="0.786805555555556" bottom="0.944444444444444" header="0.511805555555556" footer="0.786805555555556"/>
  <pageSetup paperSize="9" firstPageNumber="52" fitToHeight="0" orientation="portrait" useFirstPageNumber="true" horizontalDpi="600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true"/>
  </sheetPr>
  <dimension ref="A1:D22"/>
  <sheetViews>
    <sheetView view="pageBreakPreview" zoomScaleNormal="85" zoomScaleSheetLayoutView="100" workbookViewId="0">
      <selection activeCell="P19" sqref="P19"/>
    </sheetView>
  </sheetViews>
  <sheetFormatPr defaultColWidth="9" defaultRowHeight="12" outlineLevelCol="3"/>
  <cols>
    <col min="1" max="1" width="25.8333333333333" style="84" customWidth="true"/>
    <col min="2" max="2" width="18.7416666666667" style="126" customWidth="true"/>
    <col min="3" max="3" width="21.3583333333333" style="84" customWidth="true"/>
    <col min="4" max="4" width="20.3833333333333" style="126" customWidth="true"/>
    <col min="5" max="16384" width="9" style="84"/>
  </cols>
  <sheetData>
    <row r="1" s="77" customFormat="true" ht="30" customHeight="true" spans="1:4">
      <c r="A1" s="127" t="s">
        <v>670</v>
      </c>
      <c r="B1" s="127"/>
      <c r="C1" s="127"/>
      <c r="D1" s="127"/>
    </row>
    <row r="2" s="78" customFormat="true" ht="21" customHeight="true" spans="1:4">
      <c r="A2" s="128"/>
      <c r="B2" s="129"/>
      <c r="C2" s="130"/>
      <c r="D2" s="131" t="s">
        <v>35</v>
      </c>
    </row>
    <row r="3" s="78" customFormat="true" ht="31.5" customHeight="true" spans="1:4">
      <c r="A3" s="132" t="s">
        <v>671</v>
      </c>
      <c r="B3" s="133" t="s">
        <v>4</v>
      </c>
      <c r="C3" s="133" t="s">
        <v>672</v>
      </c>
      <c r="D3" s="133" t="s">
        <v>4</v>
      </c>
    </row>
    <row r="4" s="78" customFormat="true" ht="31.5" customHeight="true" spans="1:4">
      <c r="A4" s="134" t="s">
        <v>615</v>
      </c>
      <c r="B4" s="135">
        <f>'2023年剑阁县政府性基金预算收入预算表'!B22</f>
        <v>101900</v>
      </c>
      <c r="C4" s="134" t="s">
        <v>673</v>
      </c>
      <c r="D4" s="135">
        <f>'2023年剑阁县政府性基金支出预算表'!B32</f>
        <v>59728</v>
      </c>
    </row>
    <row r="5" s="78" customFormat="true" ht="31.5" customHeight="true" spans="1:4">
      <c r="A5" s="136" t="s">
        <v>634</v>
      </c>
      <c r="B5" s="137">
        <f>B6+B18+B19</f>
        <v>43</v>
      </c>
      <c r="C5" s="138" t="s">
        <v>446</v>
      </c>
      <c r="D5" s="137"/>
    </row>
    <row r="6" s="78" customFormat="true" ht="31.5" customHeight="true" spans="1:4">
      <c r="A6" s="139" t="s">
        <v>674</v>
      </c>
      <c r="B6" s="137">
        <f>SUM(B7:B16)</f>
        <v>43</v>
      </c>
      <c r="C6" s="138" t="s">
        <v>675</v>
      </c>
      <c r="D6" s="137"/>
    </row>
    <row r="7" s="78" customFormat="true" ht="31.5" customHeight="true" spans="1:4">
      <c r="A7" s="140" t="s">
        <v>676</v>
      </c>
      <c r="B7" s="137"/>
      <c r="C7" s="138" t="s">
        <v>531</v>
      </c>
      <c r="D7" s="137">
        <v>35000</v>
      </c>
    </row>
    <row r="8" s="78" customFormat="true" ht="31.5" customHeight="true" spans="1:4">
      <c r="A8" s="140" t="s">
        <v>677</v>
      </c>
      <c r="B8" s="137"/>
      <c r="C8" s="138" t="s">
        <v>588</v>
      </c>
      <c r="D8" s="137">
        <v>7300</v>
      </c>
    </row>
    <row r="9" s="78" customFormat="true" ht="31.5" customHeight="true" spans="1:4">
      <c r="A9" s="140" t="s">
        <v>678</v>
      </c>
      <c r="B9" s="137">
        <v>43</v>
      </c>
      <c r="C9" s="138"/>
      <c r="D9" s="137"/>
    </row>
    <row r="10" s="78" customFormat="true" ht="31.5" customHeight="true" spans="1:4">
      <c r="A10" s="140" t="s">
        <v>679</v>
      </c>
      <c r="B10" s="137"/>
      <c r="C10" s="141"/>
      <c r="D10" s="137"/>
    </row>
    <row r="11" s="78" customFormat="true" ht="31.5" customHeight="true" spans="1:4">
      <c r="A11" s="140" t="s">
        <v>680</v>
      </c>
      <c r="B11" s="137"/>
      <c r="C11" s="141"/>
      <c r="D11" s="137"/>
    </row>
    <row r="12" s="78" customFormat="true" ht="31.5" customHeight="true" spans="1:4">
      <c r="A12" s="140" t="s">
        <v>681</v>
      </c>
      <c r="B12" s="137"/>
      <c r="C12" s="138"/>
      <c r="D12" s="137"/>
    </row>
    <row r="13" s="78" customFormat="true" ht="31.5" customHeight="true" spans="1:4">
      <c r="A13" s="140" t="s">
        <v>682</v>
      </c>
      <c r="B13" s="137"/>
      <c r="C13" s="142"/>
      <c r="D13" s="137"/>
    </row>
    <row r="14" s="78" customFormat="true" ht="31.5" customHeight="true" spans="1:4">
      <c r="A14" s="140" t="s">
        <v>683</v>
      </c>
      <c r="B14" s="137"/>
      <c r="C14" s="138"/>
      <c r="D14" s="137"/>
    </row>
    <row r="15" s="78" customFormat="true" ht="31.5" customHeight="true" spans="1:4">
      <c r="A15" s="140" t="s">
        <v>684</v>
      </c>
      <c r="B15" s="137"/>
      <c r="C15" s="141"/>
      <c r="D15" s="137"/>
    </row>
    <row r="16" s="78" customFormat="true" ht="31.5" customHeight="true" spans="1:4">
      <c r="A16" s="140" t="s">
        <v>685</v>
      </c>
      <c r="B16" s="137"/>
      <c r="C16" s="143"/>
      <c r="D16" s="137"/>
    </row>
    <row r="17" s="78" customFormat="true" ht="31.5" customHeight="true" spans="1:4">
      <c r="A17" s="136" t="s">
        <v>636</v>
      </c>
      <c r="B17" s="137">
        <f>'2023年剑阁县政府性基金预算收入预算表'!B25</f>
        <v>0</v>
      </c>
      <c r="C17" s="143"/>
      <c r="D17" s="137"/>
    </row>
    <row r="18" s="78" customFormat="true" ht="31.5" customHeight="true" spans="1:4">
      <c r="A18" s="136" t="s">
        <v>686</v>
      </c>
      <c r="B18" s="144"/>
      <c r="C18" s="141"/>
      <c r="D18" s="144"/>
    </row>
    <row r="19" s="78" customFormat="true" ht="31.5" customHeight="true" spans="1:4">
      <c r="A19" s="136" t="s">
        <v>637</v>
      </c>
      <c r="B19" s="144"/>
      <c r="C19" s="141"/>
      <c r="D19" s="144"/>
    </row>
    <row r="20" s="78" customFormat="true" ht="31.5" customHeight="true" spans="1:4">
      <c r="A20" s="145" t="s">
        <v>526</v>
      </c>
      <c r="B20" s="146">
        <v>85</v>
      </c>
      <c r="C20" s="147"/>
      <c r="D20" s="148"/>
    </row>
    <row r="21" s="78" customFormat="true" ht="31.5" customHeight="true" spans="1:4">
      <c r="A21" s="149" t="s">
        <v>687</v>
      </c>
      <c r="B21" s="150">
        <f>B4+B5+B20+B17</f>
        <v>102028</v>
      </c>
      <c r="C21" s="149" t="s">
        <v>688</v>
      </c>
      <c r="D21" s="151">
        <f>SUM(D4:D8)</f>
        <v>102028</v>
      </c>
    </row>
    <row r="22" s="78" customFormat="true" ht="31.5" customHeight="true" spans="1:4">
      <c r="A22" s="152"/>
      <c r="B22" s="153"/>
      <c r="C22" s="154" t="s">
        <v>537</v>
      </c>
      <c r="D22" s="155">
        <f>B21-D21</f>
        <v>0</v>
      </c>
    </row>
  </sheetData>
  <mergeCells count="1">
    <mergeCell ref="A1:D1"/>
  </mergeCells>
  <printOptions horizontalCentered="true"/>
  <pageMargins left="0.786805555555556" right="0.786805555555556" top="0.786805555555556" bottom="0.944444444444444" header="0.511805555555556" footer="0.786805555555556"/>
  <pageSetup paperSize="9" firstPageNumber="55" fitToHeight="0" orientation="portrait" useFirstPageNumber="true" horizontalDpi="600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true"/>
  </sheetPr>
  <dimension ref="A1:B31"/>
  <sheetViews>
    <sheetView view="pageBreakPreview" zoomScaleNormal="100" zoomScaleSheetLayoutView="100" workbookViewId="0">
      <selection activeCell="M27" sqref="M27"/>
    </sheetView>
  </sheetViews>
  <sheetFormatPr defaultColWidth="9" defaultRowHeight="21" customHeight="true" outlineLevelCol="1"/>
  <cols>
    <col min="1" max="1" width="66.7333333333333" style="3" customWidth="true"/>
    <col min="2" max="2" width="16.6333333333333" style="3" customWidth="true"/>
    <col min="3" max="16384" width="9" style="3"/>
  </cols>
  <sheetData>
    <row r="1" s="1" customFormat="true" ht="54" customHeight="true" spans="1:2">
      <c r="A1" s="123" t="s">
        <v>689</v>
      </c>
      <c r="B1" s="4"/>
    </row>
    <row r="2" s="2" customFormat="true" ht="20" customHeight="true" spans="2:2">
      <c r="B2" s="12" t="s">
        <v>35</v>
      </c>
    </row>
    <row r="3" s="2" customFormat="true" customHeight="true" spans="1:2">
      <c r="A3" s="5" t="s">
        <v>539</v>
      </c>
      <c r="B3" s="5" t="s">
        <v>4</v>
      </c>
    </row>
    <row r="4" s="2" customFormat="true" customHeight="true" spans="1:2">
      <c r="A4" s="124" t="s">
        <v>674</v>
      </c>
      <c r="B4" s="6">
        <f>SUM(B5:B31)</f>
        <v>43</v>
      </c>
    </row>
    <row r="5" s="2" customFormat="true" customHeight="true" spans="1:2">
      <c r="A5" s="125" t="s">
        <v>690</v>
      </c>
      <c r="B5" s="11"/>
    </row>
    <row r="6" s="2" customFormat="true" customHeight="true" spans="1:2">
      <c r="A6" s="125" t="s">
        <v>691</v>
      </c>
      <c r="B6" s="11"/>
    </row>
    <row r="7" s="2" customFormat="true" customHeight="true" spans="1:2">
      <c r="A7" s="125" t="s">
        <v>623</v>
      </c>
      <c r="B7" s="11"/>
    </row>
    <row r="8" s="2" customFormat="true" customHeight="true" spans="1:2">
      <c r="A8" s="125" t="s">
        <v>627</v>
      </c>
      <c r="B8" s="11"/>
    </row>
    <row r="9" s="2" customFormat="true" customHeight="true" spans="1:2">
      <c r="A9" s="125" t="s">
        <v>692</v>
      </c>
      <c r="B9" s="11"/>
    </row>
    <row r="10" s="2" customFormat="true" customHeight="true" spans="1:2">
      <c r="A10" s="125" t="s">
        <v>693</v>
      </c>
      <c r="B10" s="11"/>
    </row>
    <row r="11" s="2" customFormat="true" customHeight="true" spans="1:2">
      <c r="A11" s="125" t="s">
        <v>694</v>
      </c>
      <c r="B11" s="11"/>
    </row>
    <row r="12" s="2" customFormat="true" customHeight="true" spans="1:2">
      <c r="A12" s="125" t="s">
        <v>695</v>
      </c>
      <c r="B12" s="11"/>
    </row>
    <row r="13" s="2" customFormat="true" customHeight="true" spans="1:2">
      <c r="A13" s="125" t="s">
        <v>621</v>
      </c>
      <c r="B13" s="11"/>
    </row>
    <row r="14" s="2" customFormat="true" customHeight="true" spans="1:2">
      <c r="A14" s="125" t="s">
        <v>626</v>
      </c>
      <c r="B14" s="11"/>
    </row>
    <row r="15" s="2" customFormat="true" customHeight="true" spans="1:2">
      <c r="A15" s="125" t="s">
        <v>630</v>
      </c>
      <c r="B15" s="11"/>
    </row>
    <row r="16" s="2" customFormat="true" customHeight="true" spans="1:2">
      <c r="A16" s="125" t="s">
        <v>624</v>
      </c>
      <c r="B16" s="11"/>
    </row>
    <row r="17" s="2" customFormat="true" customHeight="true" spans="1:2">
      <c r="A17" s="125" t="s">
        <v>696</v>
      </c>
      <c r="B17" s="11"/>
    </row>
    <row r="18" s="2" customFormat="true" customHeight="true" spans="1:2">
      <c r="A18" s="125" t="s">
        <v>628</v>
      </c>
      <c r="B18" s="11"/>
    </row>
    <row r="19" s="2" customFormat="true" customHeight="true" spans="1:2">
      <c r="A19" s="125" t="s">
        <v>697</v>
      </c>
      <c r="B19" s="11"/>
    </row>
    <row r="20" s="2" customFormat="true" customHeight="true" spans="1:2">
      <c r="A20" s="125" t="s">
        <v>698</v>
      </c>
      <c r="B20" s="11"/>
    </row>
    <row r="21" s="2" customFormat="true" customHeight="true" spans="1:2">
      <c r="A21" s="125" t="s">
        <v>699</v>
      </c>
      <c r="B21" s="11"/>
    </row>
    <row r="22" s="2" customFormat="true" customHeight="true" spans="1:2">
      <c r="A22" s="125" t="s">
        <v>617</v>
      </c>
      <c r="B22" s="11"/>
    </row>
    <row r="23" s="2" customFormat="true" customHeight="true" spans="1:2">
      <c r="A23" s="125" t="s">
        <v>700</v>
      </c>
      <c r="B23" s="11"/>
    </row>
    <row r="24" s="2" customFormat="true" customHeight="true" spans="1:2">
      <c r="A24" s="125" t="s">
        <v>618</v>
      </c>
      <c r="B24" s="11"/>
    </row>
    <row r="25" s="2" customFormat="true" customHeight="true" spans="1:2">
      <c r="A25" s="125" t="s">
        <v>616</v>
      </c>
      <c r="B25" s="11"/>
    </row>
    <row r="26" s="2" customFormat="true" customHeight="true" spans="1:2">
      <c r="A26" s="125" t="s">
        <v>619</v>
      </c>
      <c r="B26" s="11"/>
    </row>
    <row r="27" s="2" customFormat="true" customHeight="true" spans="1:2">
      <c r="A27" s="125" t="s">
        <v>701</v>
      </c>
      <c r="B27" s="11"/>
    </row>
    <row r="28" s="2" customFormat="true" customHeight="true" spans="1:2">
      <c r="A28" s="125" t="s">
        <v>702</v>
      </c>
      <c r="B28" s="11"/>
    </row>
    <row r="29" s="2" customFormat="true" customHeight="true" spans="1:2">
      <c r="A29" s="125" t="s">
        <v>703</v>
      </c>
      <c r="B29" s="11"/>
    </row>
    <row r="30" s="2" customFormat="true" customHeight="true" spans="1:2">
      <c r="A30" s="125" t="s">
        <v>625</v>
      </c>
      <c r="B30" s="11">
        <v>43</v>
      </c>
    </row>
    <row r="31" s="2" customFormat="true" customHeight="true" spans="1:2">
      <c r="A31" s="125" t="s">
        <v>704</v>
      </c>
      <c r="B31" s="11"/>
    </row>
  </sheetData>
  <mergeCells count="1">
    <mergeCell ref="A1:B1"/>
  </mergeCells>
  <printOptions horizontalCentered="true"/>
  <pageMargins left="0.786805555555556" right="0.786805555555556" top="0.786805555555556" bottom="0.944444444444444" header="0.511805555555556" footer="0.786805555555556"/>
  <pageSetup paperSize="9" firstPageNumber="56" fitToHeight="0" orientation="portrait" useFirstPageNumber="true" horizontalDpi="600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true"/>
  </sheetPr>
  <dimension ref="A1:IV27"/>
  <sheetViews>
    <sheetView view="pageBreakPreview" zoomScaleNormal="100" zoomScaleSheetLayoutView="100" topLeftCell="A4" workbookViewId="0">
      <selection activeCell="G16" sqref="G16"/>
    </sheetView>
  </sheetViews>
  <sheetFormatPr defaultColWidth="9" defaultRowHeight="49" customHeight="true"/>
  <cols>
    <col min="1" max="1" width="44.525" style="57" customWidth="true"/>
    <col min="2" max="2" width="13.1" style="57" customWidth="true"/>
    <col min="3" max="3" width="12.9416666666667" style="58" customWidth="true"/>
    <col min="4" max="4" width="14.3833333333333" style="59" customWidth="true"/>
    <col min="5" max="16384" width="9" style="57"/>
  </cols>
  <sheetData>
    <row r="1" s="77" customFormat="true" ht="30" customHeight="true" spans="1:256">
      <c r="A1" s="60" t="s">
        <v>705</v>
      </c>
      <c r="B1" s="60"/>
      <c r="C1" s="60"/>
      <c r="D1" s="60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="54" customFormat="true" ht="24" customHeight="true" spans="1:256">
      <c r="A2" s="111"/>
      <c r="B2" s="111"/>
      <c r="C2" s="112" t="s">
        <v>1</v>
      </c>
      <c r="D2" s="112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="54" customFormat="true" ht="34" customHeight="true" spans="1:256">
      <c r="A3" s="113" t="s">
        <v>706</v>
      </c>
      <c r="B3" s="64" t="s">
        <v>707</v>
      </c>
      <c r="C3" s="65" t="s">
        <v>708</v>
      </c>
      <c r="D3" s="66" t="s">
        <v>709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  <c r="IU3" s="75"/>
      <c r="IV3" s="75"/>
    </row>
    <row r="4" s="54" customFormat="true" ht="30" customHeight="true" spans="1:256">
      <c r="A4" s="114" t="s">
        <v>710</v>
      </c>
      <c r="B4" s="115">
        <f>SUM(B5:B13)</f>
        <v>541</v>
      </c>
      <c r="C4" s="115">
        <f>SUM(C5:C13)</f>
        <v>1600</v>
      </c>
      <c r="D4" s="116">
        <f>C4/B4*100</f>
        <v>295.748613678373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  <c r="IU4" s="75"/>
      <c r="IV4" s="75"/>
    </row>
    <row r="5" s="75" customFormat="true" ht="30" customHeight="true" spans="1:4">
      <c r="A5" s="117" t="s">
        <v>711</v>
      </c>
      <c r="B5" s="115"/>
      <c r="C5" s="115"/>
      <c r="D5" s="118"/>
    </row>
    <row r="6" s="75" customFormat="true" ht="30" customHeight="true" spans="1:4">
      <c r="A6" s="117" t="s">
        <v>712</v>
      </c>
      <c r="B6" s="115"/>
      <c r="C6" s="119"/>
      <c r="D6" s="116"/>
    </row>
    <row r="7" s="54" customFormat="true" ht="30" customHeight="true" spans="1:256">
      <c r="A7" s="117" t="s">
        <v>713</v>
      </c>
      <c r="B7" s="115"/>
      <c r="C7" s="119"/>
      <c r="D7" s="116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</row>
    <row r="8" s="110" customFormat="true" ht="30" customHeight="true" spans="1:4">
      <c r="A8" s="117" t="s">
        <v>714</v>
      </c>
      <c r="B8" s="115"/>
      <c r="C8" s="119"/>
      <c r="D8" s="116"/>
    </row>
    <row r="9" s="110" customFormat="true" ht="30" customHeight="true" spans="1:4">
      <c r="A9" s="117" t="s">
        <v>715</v>
      </c>
      <c r="B9" s="115"/>
      <c r="C9" s="119"/>
      <c r="D9" s="116"/>
    </row>
    <row r="10" s="54" customFormat="true" ht="30" customHeight="true" spans="1:256">
      <c r="A10" s="117" t="s">
        <v>716</v>
      </c>
      <c r="B10" s="115"/>
      <c r="C10" s="119"/>
      <c r="D10" s="116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</row>
    <row r="11" s="54" customFormat="true" ht="30" customHeight="true" spans="1:256">
      <c r="A11" s="117" t="s">
        <v>717</v>
      </c>
      <c r="B11" s="115"/>
      <c r="C11" s="119"/>
      <c r="D11" s="116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</row>
    <row r="12" s="54" customFormat="true" ht="30" customHeight="true" spans="1:256">
      <c r="A12" s="117" t="s">
        <v>718</v>
      </c>
      <c r="B12" s="115"/>
      <c r="C12" s="119"/>
      <c r="D12" s="116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</row>
    <row r="13" s="54" customFormat="true" ht="30" customHeight="true" spans="1:256">
      <c r="A13" s="117" t="s">
        <v>719</v>
      </c>
      <c r="B13" s="119">
        <v>541</v>
      </c>
      <c r="C13" s="119">
        <v>1600</v>
      </c>
      <c r="D13" s="116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75"/>
    </row>
    <row r="14" s="54" customFormat="true" ht="30" customHeight="true" spans="1:256">
      <c r="A14" s="120" t="s">
        <v>720</v>
      </c>
      <c r="B14" s="115">
        <f>B15+B16</f>
        <v>0</v>
      </c>
      <c r="C14" s="115">
        <f>C15+C16</f>
        <v>0</v>
      </c>
      <c r="D14" s="121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</row>
    <row r="15" s="54" customFormat="true" ht="30" customHeight="true" spans="1:256">
      <c r="A15" s="117" t="s">
        <v>721</v>
      </c>
      <c r="B15" s="119"/>
      <c r="C15" s="119"/>
      <c r="D15" s="121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</row>
    <row r="16" s="54" customFormat="true" ht="30" customHeight="true" spans="1:256">
      <c r="A16" s="117" t="s">
        <v>722</v>
      </c>
      <c r="B16" s="119"/>
      <c r="C16" s="119"/>
      <c r="D16" s="121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</row>
    <row r="17" s="54" customFormat="true" ht="30" customHeight="true" spans="1:256">
      <c r="A17" s="114" t="s">
        <v>723</v>
      </c>
      <c r="B17" s="115"/>
      <c r="C17" s="115"/>
      <c r="D17" s="121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  <c r="IU17" s="75"/>
      <c r="IV17" s="75"/>
    </row>
    <row r="18" s="54" customFormat="true" ht="30" customHeight="true" spans="1:256">
      <c r="A18" s="114" t="s">
        <v>724</v>
      </c>
      <c r="B18" s="115"/>
      <c r="C18" s="115"/>
      <c r="D18" s="121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  <c r="IU18" s="75"/>
      <c r="IV18" s="75"/>
    </row>
    <row r="19" s="54" customFormat="true" ht="30" customHeight="true" spans="1:256">
      <c r="A19" s="114" t="s">
        <v>725</v>
      </c>
      <c r="B19" s="115"/>
      <c r="C19" s="115"/>
      <c r="D19" s="121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</row>
    <row r="20" s="54" customFormat="true" ht="30" customHeight="true" spans="1:256">
      <c r="A20" s="113" t="s">
        <v>726</v>
      </c>
      <c r="B20" s="115">
        <f>B19+B18+B17+B14+B4</f>
        <v>541</v>
      </c>
      <c r="C20" s="115">
        <f>C19+C18+C17+C14+C4</f>
        <v>1600</v>
      </c>
      <c r="D20" s="121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  <c r="IU20" s="75"/>
      <c r="IV20" s="75"/>
    </row>
    <row r="21" s="54" customFormat="true" ht="30" customHeight="true" spans="1:256">
      <c r="A21" s="114" t="s">
        <v>727</v>
      </c>
      <c r="B21" s="115">
        <v>16</v>
      </c>
      <c r="C21" s="115">
        <v>8</v>
      </c>
      <c r="D21" s="121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  <c r="IU21" s="75"/>
      <c r="IV21" s="75"/>
    </row>
    <row r="22" s="54" customFormat="true" ht="30" customHeight="true" spans="1:256">
      <c r="A22" s="122" t="s">
        <v>728</v>
      </c>
      <c r="B22" s="115"/>
      <c r="C22" s="115">
        <v>16</v>
      </c>
      <c r="D22" s="121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</row>
    <row r="23" s="54" customFormat="true" ht="30" customHeight="true" spans="1:256">
      <c r="A23" s="113" t="s">
        <v>72</v>
      </c>
      <c r="B23" s="115">
        <f>B20+B21+B22</f>
        <v>557</v>
      </c>
      <c r="C23" s="115">
        <f>C20+C21+C22</f>
        <v>1624</v>
      </c>
      <c r="D23" s="116">
        <f>C23/B23*100</f>
        <v>291.561938958707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  <c r="IT23" s="75"/>
      <c r="IU23" s="75"/>
      <c r="IV23" s="75"/>
    </row>
    <row r="24" s="53" customFormat="true" customHeight="true" spans="1:256">
      <c r="A24" s="57"/>
      <c r="B24" s="57"/>
      <c r="C24" s="58"/>
      <c r="D24" s="59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="53" customFormat="true" customHeight="true" spans="1:256">
      <c r="A25" s="57"/>
      <c r="B25" s="57"/>
      <c r="C25" s="58"/>
      <c r="D25" s="59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="53" customFormat="true" customHeight="true" spans="1:256">
      <c r="A26" s="57"/>
      <c r="B26" s="57"/>
      <c r="C26" s="58"/>
      <c r="D26" s="59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="53" customFormat="true" customHeight="true" spans="1:256">
      <c r="A27" s="57"/>
      <c r="B27" s="57"/>
      <c r="C27" s="58"/>
      <c r="D27" s="59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</sheetData>
  <mergeCells count="2">
    <mergeCell ref="A1:D1"/>
    <mergeCell ref="C2:D2"/>
  </mergeCells>
  <printOptions horizontalCentered="true"/>
  <pageMargins left="0.786805555555556" right="0.786805555555556" top="0.786805555555556" bottom="0.944444444444444" header="0.511805555555556" footer="0.786805555555556"/>
  <pageSetup paperSize="9" firstPageNumber="57" fitToHeight="0" orientation="portrait" useFirstPageNumber="true" horizontalDpi="600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true"/>
  </sheetPr>
  <dimension ref="A1:IV111"/>
  <sheetViews>
    <sheetView view="pageBreakPreview" zoomScaleNormal="100" zoomScaleSheetLayoutView="100" workbookViewId="0">
      <selection activeCell="H10" sqref="H10"/>
    </sheetView>
  </sheetViews>
  <sheetFormatPr defaultColWidth="9" defaultRowHeight="12"/>
  <cols>
    <col min="1" max="1" width="37.1416666666667" style="83" customWidth="true"/>
    <col min="2" max="2" width="16.8916666666667" style="85" customWidth="true"/>
    <col min="3" max="3" width="16.3833333333333" style="86" customWidth="true"/>
    <col min="4" max="4" width="15" style="87" customWidth="true"/>
    <col min="5" max="16384" width="9" style="83"/>
  </cols>
  <sheetData>
    <row r="1" s="77" customFormat="true" ht="30" customHeight="true" spans="1:256">
      <c r="A1" s="88" t="s">
        <v>729</v>
      </c>
      <c r="B1" s="88"/>
      <c r="C1" s="88"/>
      <c r="D1" s="88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="78" customFormat="true" ht="38" customHeight="true" spans="1:256">
      <c r="A2" s="89"/>
      <c r="B2" s="89"/>
      <c r="C2" s="90"/>
      <c r="D2" s="91" t="s">
        <v>1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</row>
    <row r="3" s="78" customFormat="true" ht="39.75" customHeight="true" spans="1:256">
      <c r="A3" s="92" t="s">
        <v>706</v>
      </c>
      <c r="B3" s="92" t="s">
        <v>730</v>
      </c>
      <c r="C3" s="93" t="s">
        <v>731</v>
      </c>
      <c r="D3" s="94" t="s">
        <v>732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</row>
    <row r="4" s="79" customFormat="true" ht="45" customHeight="true" spans="1:4">
      <c r="A4" s="95" t="s">
        <v>733</v>
      </c>
      <c r="B4" s="92">
        <f>SUM(B5:B9)</f>
        <v>0</v>
      </c>
      <c r="C4" s="92">
        <f>SUM(C5:C9)</f>
        <v>1024</v>
      </c>
      <c r="D4" s="96"/>
    </row>
    <row r="5" s="79" customFormat="true" ht="45" customHeight="true" spans="1:4">
      <c r="A5" s="97" t="s">
        <v>734</v>
      </c>
      <c r="B5" s="98"/>
      <c r="C5" s="99"/>
      <c r="D5" s="96"/>
    </row>
    <row r="6" s="79" customFormat="true" ht="45" customHeight="true" spans="1:4">
      <c r="A6" s="100" t="s">
        <v>735</v>
      </c>
      <c r="B6" s="98"/>
      <c r="C6" s="99"/>
      <c r="D6" s="96"/>
    </row>
    <row r="7" s="79" customFormat="true" ht="45" customHeight="true" spans="1:4">
      <c r="A7" s="97" t="s">
        <v>736</v>
      </c>
      <c r="B7" s="98"/>
      <c r="C7" s="99"/>
      <c r="D7" s="96"/>
    </row>
    <row r="8" s="79" customFormat="true" ht="45" customHeight="true" spans="1:4">
      <c r="A8" s="97" t="s">
        <v>737</v>
      </c>
      <c r="B8" s="98"/>
      <c r="C8" s="99"/>
      <c r="D8" s="96"/>
    </row>
    <row r="9" s="79" customFormat="true" ht="45" customHeight="true" spans="1:4">
      <c r="A9" s="26" t="s">
        <v>738</v>
      </c>
      <c r="B9" s="101">
        <v>0</v>
      </c>
      <c r="C9" s="102">
        <v>1024</v>
      </c>
      <c r="D9" s="96"/>
    </row>
    <row r="10" s="79" customFormat="true" ht="45" customHeight="true" spans="1:4">
      <c r="A10" s="95" t="s">
        <v>739</v>
      </c>
      <c r="B10" s="92">
        <f>B11</f>
        <v>541</v>
      </c>
      <c r="C10" s="99">
        <f>C11</f>
        <v>600</v>
      </c>
      <c r="D10" s="96"/>
    </row>
    <row r="11" s="79" customFormat="true" ht="45" customHeight="true" spans="1:4">
      <c r="A11" s="103" t="s">
        <v>740</v>
      </c>
      <c r="B11" s="98">
        <v>541</v>
      </c>
      <c r="C11" s="102">
        <v>600</v>
      </c>
      <c r="D11" s="96"/>
    </row>
    <row r="12" s="80" customFormat="true" ht="45" customHeight="true" spans="1:4">
      <c r="A12" s="95" t="s">
        <v>741</v>
      </c>
      <c r="B12" s="92">
        <f>B10+B4</f>
        <v>541</v>
      </c>
      <c r="C12" s="92">
        <f>C10+C4</f>
        <v>1624</v>
      </c>
      <c r="D12" s="104">
        <f>C12/B12*100</f>
        <v>300.184842883549</v>
      </c>
    </row>
    <row r="13" s="81" customFormat="true" ht="45" customHeight="true" spans="1:4">
      <c r="A13" s="95" t="s">
        <v>537</v>
      </c>
      <c r="B13" s="92">
        <v>16</v>
      </c>
      <c r="C13" s="99"/>
      <c r="D13" s="96"/>
    </row>
    <row r="14" s="82" customFormat="true" ht="22.5" customHeight="true" spans="1:4">
      <c r="A14" s="83"/>
      <c r="B14" s="85"/>
      <c r="C14" s="86"/>
      <c r="D14" s="105"/>
    </row>
    <row r="15" s="82" customFormat="true" ht="22.5" customHeight="true" spans="1:4">
      <c r="A15" s="83"/>
      <c r="B15" s="85"/>
      <c r="C15" s="86"/>
      <c r="D15" s="105"/>
    </row>
    <row r="16" s="83" customFormat="true" ht="22.5" customHeight="true" spans="2:4">
      <c r="B16" s="85"/>
      <c r="C16" s="106"/>
      <c r="D16" s="105"/>
    </row>
    <row r="17" s="82" customFormat="true" ht="22.5" customHeight="true" spans="1:4">
      <c r="A17" s="83"/>
      <c r="B17" s="85"/>
      <c r="C17" s="86"/>
      <c r="D17" s="105"/>
    </row>
    <row r="18" s="83" customFormat="true" ht="22.5" customHeight="true" spans="2:4">
      <c r="B18" s="85"/>
      <c r="C18" s="106"/>
      <c r="D18" s="105"/>
    </row>
    <row r="19" s="82" customFormat="true" ht="22.5" customHeight="true" spans="1:4">
      <c r="A19" s="83"/>
      <c r="B19" s="85"/>
      <c r="C19" s="86"/>
      <c r="D19" s="105"/>
    </row>
    <row r="20" s="83" customFormat="true" ht="22.5" customHeight="true" spans="2:4">
      <c r="B20" s="85"/>
      <c r="C20" s="86"/>
      <c r="D20" s="105"/>
    </row>
    <row r="21" s="83" customFormat="true" ht="22.5" customHeight="true" spans="2:4">
      <c r="B21" s="85"/>
      <c r="C21" s="86"/>
      <c r="D21" s="105"/>
    </row>
    <row r="22" s="82" customFormat="true" ht="22.5" customHeight="true" spans="1:4">
      <c r="A22" s="83"/>
      <c r="B22" s="85"/>
      <c r="C22" s="86"/>
      <c r="D22" s="105"/>
    </row>
    <row r="23" s="82" customFormat="true" ht="22.5" customHeight="true" spans="1:4">
      <c r="A23" s="83"/>
      <c r="B23" s="85"/>
      <c r="C23" s="86"/>
      <c r="D23" s="105"/>
    </row>
    <row r="24" s="83" customFormat="true" ht="22.5" customHeight="true" spans="2:4">
      <c r="B24" s="85"/>
      <c r="C24" s="106"/>
      <c r="D24" s="105"/>
    </row>
    <row r="25" s="82" customFormat="true" ht="22.5" customHeight="true" spans="1:4">
      <c r="A25" s="83"/>
      <c r="B25" s="85"/>
      <c r="C25" s="106"/>
      <c r="D25" s="105"/>
    </row>
    <row r="26" s="83" customFormat="true" ht="22.5" customHeight="true" spans="2:4">
      <c r="B26" s="85"/>
      <c r="C26" s="106"/>
      <c r="D26" s="105"/>
    </row>
    <row r="27" s="82" customFormat="true" ht="22.5" customHeight="true" spans="1:4">
      <c r="A27" s="83"/>
      <c r="B27" s="85"/>
      <c r="C27" s="86"/>
      <c r="D27" s="105"/>
    </row>
    <row r="28" s="83" customFormat="true" ht="22.5" customHeight="true" spans="2:4">
      <c r="B28" s="85"/>
      <c r="C28" s="106"/>
      <c r="D28" s="105"/>
    </row>
    <row r="29" s="82" customFormat="true" ht="22.5" customHeight="true" spans="1:4">
      <c r="A29" s="83"/>
      <c r="B29" s="85"/>
      <c r="C29" s="106"/>
      <c r="D29" s="105"/>
    </row>
    <row r="30" s="83" customFormat="true" ht="22.5" customHeight="true" spans="2:4">
      <c r="B30" s="85"/>
      <c r="C30" s="106"/>
      <c r="D30" s="105"/>
    </row>
    <row r="31" s="82" customFormat="true" ht="22.5" customHeight="true" spans="1:4">
      <c r="A31" s="83"/>
      <c r="B31" s="85"/>
      <c r="C31" s="86"/>
      <c r="D31" s="105"/>
    </row>
    <row r="32" s="82" customFormat="true" ht="22.5" customHeight="true" spans="1:4">
      <c r="A32" s="83"/>
      <c r="B32" s="85"/>
      <c r="C32" s="86"/>
      <c r="D32" s="105"/>
    </row>
    <row r="33" s="83" customFormat="true" ht="22.5" customHeight="true" spans="2:4">
      <c r="B33" s="85"/>
      <c r="C33" s="86"/>
      <c r="D33" s="105"/>
    </row>
    <row r="34" s="83" customFormat="true" ht="22.5" customHeight="true" spans="2:4">
      <c r="B34" s="85"/>
      <c r="C34" s="86"/>
      <c r="D34" s="105"/>
    </row>
    <row r="35" s="83" customFormat="true" ht="22.5" customHeight="true" spans="2:4">
      <c r="B35" s="85"/>
      <c r="C35" s="86"/>
      <c r="D35" s="105"/>
    </row>
    <row r="36" s="82" customFormat="true" ht="22.5" customHeight="true" spans="1:4">
      <c r="A36" s="83"/>
      <c r="B36" s="85"/>
      <c r="C36" s="86"/>
      <c r="D36" s="105"/>
    </row>
    <row r="37" s="83" customFormat="true" ht="22.5" customHeight="true" spans="2:4">
      <c r="B37" s="85"/>
      <c r="C37" s="106"/>
      <c r="D37" s="105"/>
    </row>
    <row r="38" s="82" customFormat="true" ht="22.5" customHeight="true" spans="1:4">
      <c r="A38" s="83"/>
      <c r="B38" s="85"/>
      <c r="C38" s="86"/>
      <c r="D38" s="105"/>
    </row>
    <row r="39" s="82" customFormat="true" ht="22.5" customHeight="true" spans="1:4">
      <c r="A39" s="83"/>
      <c r="B39" s="85"/>
      <c r="C39" s="86"/>
      <c r="D39" s="105"/>
    </row>
    <row r="40" s="82" customFormat="true" ht="22.5" customHeight="true" spans="1:4">
      <c r="A40" s="83"/>
      <c r="B40" s="85"/>
      <c r="C40" s="86"/>
      <c r="D40" s="105"/>
    </row>
    <row r="41" s="82" customFormat="true" ht="22.5" customHeight="true" spans="1:4">
      <c r="A41" s="83"/>
      <c r="B41" s="85"/>
      <c r="C41" s="86"/>
      <c r="D41" s="105"/>
    </row>
    <row r="42" s="82" customFormat="true" ht="22.5" customHeight="true" spans="1:4">
      <c r="A42" s="83"/>
      <c r="B42" s="85"/>
      <c r="C42" s="86"/>
      <c r="D42" s="105"/>
    </row>
    <row r="43" s="82" customFormat="true" ht="22.5" customHeight="true" spans="1:4">
      <c r="A43" s="83"/>
      <c r="B43" s="85"/>
      <c r="C43" s="86"/>
      <c r="D43" s="105"/>
    </row>
    <row r="44" s="82" customFormat="true" ht="22.5" customHeight="true" spans="1:4">
      <c r="A44" s="83"/>
      <c r="B44" s="85"/>
      <c r="C44" s="86"/>
      <c r="D44" s="105"/>
    </row>
    <row r="45" s="82" customFormat="true" ht="22.5" customHeight="true" spans="1:4">
      <c r="A45" s="83"/>
      <c r="B45" s="85"/>
      <c r="C45" s="86"/>
      <c r="D45" s="105"/>
    </row>
    <row r="46" s="82" customFormat="true" ht="22.5" customHeight="true" spans="1:4">
      <c r="A46" s="83"/>
      <c r="B46" s="85"/>
      <c r="C46" s="86"/>
      <c r="D46" s="105"/>
    </row>
    <row r="47" s="82" customFormat="true" ht="22.5" customHeight="true" spans="1:4">
      <c r="A47" s="83"/>
      <c r="B47" s="85"/>
      <c r="C47" s="86"/>
      <c r="D47" s="105"/>
    </row>
    <row r="48" s="82" customFormat="true" ht="22.5" customHeight="true" spans="1:4">
      <c r="A48" s="83"/>
      <c r="B48" s="85"/>
      <c r="C48" s="86"/>
      <c r="D48" s="105"/>
    </row>
    <row r="49" s="82" customFormat="true" ht="22.5" customHeight="true" spans="1:4">
      <c r="A49" s="83"/>
      <c r="B49" s="85"/>
      <c r="C49" s="86"/>
      <c r="D49" s="105"/>
    </row>
    <row r="50" s="82" customFormat="true" ht="22.5" customHeight="true" spans="1:4">
      <c r="A50" s="83"/>
      <c r="B50" s="85"/>
      <c r="C50" s="86"/>
      <c r="D50" s="105"/>
    </row>
    <row r="51" s="83" customFormat="true" ht="22.5" customHeight="true" spans="2:4">
      <c r="B51" s="85"/>
      <c r="C51" s="106"/>
      <c r="D51" s="105"/>
    </row>
    <row r="52" s="82" customFormat="true" ht="22.5" customHeight="true" spans="1:4">
      <c r="A52" s="83"/>
      <c r="B52" s="85"/>
      <c r="C52" s="106"/>
      <c r="D52" s="105"/>
    </row>
    <row r="53" s="82" customFormat="true" ht="22.5" customHeight="true" spans="1:4">
      <c r="A53" s="83"/>
      <c r="B53" s="85"/>
      <c r="C53" s="106"/>
      <c r="D53" s="105"/>
    </row>
    <row r="54" s="82" customFormat="true" ht="23.25" customHeight="true" spans="1:4">
      <c r="A54" s="83"/>
      <c r="B54" s="85"/>
      <c r="C54" s="106"/>
      <c r="D54" s="105"/>
    </row>
    <row r="55" s="82" customFormat="true" ht="23.25" customHeight="true" spans="1:4">
      <c r="A55" s="83"/>
      <c r="B55" s="85"/>
      <c r="C55" s="106"/>
      <c r="D55" s="105"/>
    </row>
    <row r="56" s="82" customFormat="true" ht="22.5" customHeight="true" spans="1:4">
      <c r="A56" s="83"/>
      <c r="B56" s="85"/>
      <c r="C56" s="86"/>
      <c r="D56" s="105"/>
    </row>
    <row r="57" s="82" customFormat="true" ht="22.5" customHeight="true" spans="1:4">
      <c r="A57" s="83"/>
      <c r="B57" s="85"/>
      <c r="C57" s="86"/>
      <c r="D57" s="105"/>
    </row>
    <row r="58" s="82" customFormat="true" ht="22.5" customHeight="true" spans="1:4">
      <c r="A58" s="83"/>
      <c r="B58" s="85"/>
      <c r="C58" s="86"/>
      <c r="D58" s="105"/>
    </row>
    <row r="59" s="82" customFormat="true" ht="22.5" customHeight="true" spans="1:4">
      <c r="A59" s="83"/>
      <c r="B59" s="85"/>
      <c r="C59" s="86"/>
      <c r="D59" s="105"/>
    </row>
    <row r="60" s="82" customFormat="true" ht="22.5" customHeight="true" spans="1:4">
      <c r="A60" s="83"/>
      <c r="B60" s="85"/>
      <c r="C60" s="86"/>
      <c r="D60" s="105"/>
    </row>
    <row r="61" s="82" customFormat="true" ht="22.5" customHeight="true" spans="1:4">
      <c r="A61" s="83"/>
      <c r="B61" s="85"/>
      <c r="C61" s="86"/>
      <c r="D61" s="105"/>
    </row>
    <row r="62" s="82" customFormat="true" ht="22.5" customHeight="true" spans="1:4">
      <c r="A62" s="83"/>
      <c r="B62" s="85"/>
      <c r="C62" s="86"/>
      <c r="D62" s="105"/>
    </row>
    <row r="63" s="82" customFormat="true" ht="22.5" customHeight="true" spans="1:4">
      <c r="A63" s="83"/>
      <c r="B63" s="85"/>
      <c r="C63" s="86"/>
      <c r="D63" s="105"/>
    </row>
    <row r="64" s="82" customFormat="true" ht="22.5" customHeight="true" spans="1:4">
      <c r="A64" s="83"/>
      <c r="B64" s="85"/>
      <c r="C64" s="86"/>
      <c r="D64" s="105"/>
    </row>
    <row r="65" s="82" customFormat="true" ht="22.5" customHeight="true" spans="1:4">
      <c r="A65" s="83"/>
      <c r="B65" s="85"/>
      <c r="C65" s="86"/>
      <c r="D65" s="105"/>
    </row>
    <row r="66" s="82" customFormat="true" ht="22.5" customHeight="true" spans="1:4">
      <c r="A66" s="83"/>
      <c r="B66" s="85"/>
      <c r="C66" s="86"/>
      <c r="D66" s="105"/>
    </row>
    <row r="67" s="82" customFormat="true" ht="22.5" customHeight="true" spans="1:4">
      <c r="A67" s="83"/>
      <c r="B67" s="85"/>
      <c r="C67" s="86"/>
      <c r="D67" s="105"/>
    </row>
    <row r="68" s="82" customFormat="true" ht="22.5" customHeight="true" spans="1:4">
      <c r="A68" s="83"/>
      <c r="B68" s="85"/>
      <c r="C68" s="86"/>
      <c r="D68" s="105"/>
    </row>
    <row r="69" s="83" customFormat="true" ht="22.5" customHeight="true" spans="2:4">
      <c r="B69" s="85"/>
      <c r="C69" s="106"/>
      <c r="D69" s="105"/>
    </row>
    <row r="70" s="82" customFormat="true" ht="22.5" customHeight="true" spans="1:4">
      <c r="A70" s="83"/>
      <c r="B70" s="85"/>
      <c r="C70" s="106"/>
      <c r="D70" s="105"/>
    </row>
    <row r="71" s="82" customFormat="true" ht="22.5" customHeight="true" spans="1:4">
      <c r="A71" s="83"/>
      <c r="B71" s="85"/>
      <c r="C71" s="106"/>
      <c r="D71" s="105"/>
    </row>
    <row r="72" s="83" customFormat="true" ht="22.5" customHeight="true" spans="2:4">
      <c r="B72" s="85"/>
      <c r="C72" s="106"/>
      <c r="D72" s="105"/>
    </row>
    <row r="73" s="82" customFormat="true" ht="22.5" customHeight="true" spans="1:4">
      <c r="A73" s="83"/>
      <c r="B73" s="85"/>
      <c r="C73" s="106"/>
      <c r="D73" s="105"/>
    </row>
    <row r="74" s="82" customFormat="true" ht="22.5" customHeight="true" spans="1:4">
      <c r="A74" s="83"/>
      <c r="B74" s="85"/>
      <c r="C74" s="106"/>
      <c r="D74" s="105"/>
    </row>
    <row r="75" s="82" customFormat="true" ht="22.5" customHeight="true" spans="1:4">
      <c r="A75" s="83"/>
      <c r="B75" s="85"/>
      <c r="C75" s="106"/>
      <c r="D75" s="105"/>
    </row>
    <row r="76" s="83" customFormat="true" ht="22.5" customHeight="true" spans="2:4">
      <c r="B76" s="85"/>
      <c r="C76" s="86"/>
      <c r="D76" s="105"/>
    </row>
    <row r="77" s="82" customFormat="true" ht="22.5" customHeight="true" spans="1:4">
      <c r="A77" s="83"/>
      <c r="B77" s="85"/>
      <c r="C77" s="86"/>
      <c r="D77" s="105"/>
    </row>
    <row r="78" s="82" customFormat="true" ht="22.5" customHeight="true" spans="1:4">
      <c r="A78" s="83"/>
      <c r="B78" s="85"/>
      <c r="C78" s="86"/>
      <c r="D78" s="105"/>
    </row>
    <row r="79" s="83" customFormat="true" ht="22.5" customHeight="true" spans="2:4">
      <c r="B79" s="85"/>
      <c r="C79" s="86"/>
      <c r="D79" s="105"/>
    </row>
    <row r="80" s="83" customFormat="true" ht="22.5" customHeight="true" spans="2:4">
      <c r="B80" s="85"/>
      <c r="C80" s="86"/>
      <c r="D80" s="105"/>
    </row>
    <row r="81" s="83" customFormat="true" ht="22.5" customHeight="true" spans="2:4">
      <c r="B81" s="85"/>
      <c r="C81" s="86"/>
      <c r="D81" s="105"/>
    </row>
    <row r="82" s="82" customFormat="true" ht="22.5" customHeight="true" spans="1:4">
      <c r="A82" s="83"/>
      <c r="B82" s="85"/>
      <c r="C82" s="86"/>
      <c r="D82" s="105"/>
    </row>
    <row r="83" s="82" customFormat="true" ht="22.5" customHeight="true" spans="1:4">
      <c r="A83" s="83"/>
      <c r="B83" s="85"/>
      <c r="C83" s="86"/>
      <c r="D83" s="105"/>
    </row>
    <row r="84" s="82" customFormat="true" ht="22.5" customHeight="true" spans="1:4">
      <c r="A84" s="83"/>
      <c r="B84" s="85"/>
      <c r="C84" s="86"/>
      <c r="D84" s="105"/>
    </row>
    <row r="85" ht="22.5" customHeight="true" spans="1:4">
      <c r="A85" s="108"/>
      <c r="B85" s="109"/>
      <c r="C85" s="106"/>
      <c r="D85" s="105"/>
    </row>
    <row r="86" ht="22.5" customHeight="true" spans="3:4">
      <c r="C86" s="106"/>
      <c r="D86" s="105"/>
    </row>
    <row r="87" ht="22.5" customHeight="true" spans="4:4">
      <c r="D87" s="105"/>
    </row>
    <row r="88" ht="22.5" customHeight="true" spans="4:4">
      <c r="D88" s="105"/>
    </row>
    <row r="89" ht="22.5" customHeight="true" spans="3:4">
      <c r="C89" s="106"/>
      <c r="D89" s="105"/>
    </row>
    <row r="90" ht="22.5" customHeight="true" spans="4:4">
      <c r="D90" s="105"/>
    </row>
    <row r="91" ht="22.5" customHeight="true" spans="1:4">
      <c r="A91" s="108"/>
      <c r="B91" s="109"/>
      <c r="C91" s="106"/>
      <c r="D91" s="105"/>
    </row>
    <row r="92" ht="22.5" customHeight="true" spans="3:4">
      <c r="C92" s="106"/>
      <c r="D92" s="105"/>
    </row>
    <row r="93" ht="22.5" customHeight="true" spans="4:4">
      <c r="D93" s="105"/>
    </row>
    <row r="94" ht="22.5" customHeight="true" spans="4:4">
      <c r="D94" s="105"/>
    </row>
    <row r="95" s="84" customFormat="true" ht="22.5" customHeight="true" spans="1:256">
      <c r="A95" s="83"/>
      <c r="B95" s="85"/>
      <c r="C95" s="86"/>
      <c r="D95" s="87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3"/>
      <c r="ED95" s="83"/>
      <c r="EE95" s="83"/>
      <c r="EF95" s="83"/>
      <c r="EG95" s="83"/>
      <c r="EH95" s="83"/>
      <c r="EI95" s="83"/>
      <c r="EJ95" s="83"/>
      <c r="EK95" s="83"/>
      <c r="EL95" s="83"/>
      <c r="EM95" s="83"/>
      <c r="EN95" s="83"/>
      <c r="EO95" s="83"/>
      <c r="EP95" s="83"/>
      <c r="EQ95" s="83"/>
      <c r="ER95" s="83"/>
      <c r="ES95" s="83"/>
      <c r="ET95" s="83"/>
      <c r="EU95" s="83"/>
      <c r="EV95" s="83"/>
      <c r="EW95" s="83"/>
      <c r="EX95" s="83"/>
      <c r="EY95" s="83"/>
      <c r="EZ95" s="83"/>
      <c r="FA95" s="83"/>
      <c r="FB95" s="83"/>
      <c r="FC95" s="83"/>
      <c r="FD95" s="83"/>
      <c r="FE95" s="83"/>
      <c r="FF95" s="83"/>
      <c r="FG95" s="83"/>
      <c r="FH95" s="83"/>
      <c r="FI95" s="83"/>
      <c r="FJ95" s="83"/>
      <c r="FK95" s="83"/>
      <c r="FL95" s="83"/>
      <c r="FM95" s="83"/>
      <c r="FN95" s="83"/>
      <c r="FO95" s="83"/>
      <c r="FP95" s="83"/>
      <c r="FQ95" s="83"/>
      <c r="FR95" s="83"/>
      <c r="FS95" s="83"/>
      <c r="FT95" s="83"/>
      <c r="FU95" s="83"/>
      <c r="FV95" s="83"/>
      <c r="FW95" s="83"/>
      <c r="FX95" s="83"/>
      <c r="FY95" s="83"/>
      <c r="FZ95" s="83"/>
      <c r="GA95" s="83"/>
      <c r="GB95" s="83"/>
      <c r="GC95" s="83"/>
      <c r="GD95" s="83"/>
      <c r="GE95" s="83"/>
      <c r="GF95" s="83"/>
      <c r="GG95" s="83"/>
      <c r="GH95" s="83"/>
      <c r="GI95" s="83"/>
      <c r="GJ95" s="83"/>
      <c r="GK95" s="83"/>
      <c r="GL95" s="83"/>
      <c r="GM95" s="83"/>
      <c r="GN95" s="83"/>
      <c r="GO95" s="83"/>
      <c r="GP95" s="83"/>
      <c r="GQ95" s="83"/>
      <c r="GR95" s="83"/>
      <c r="GS95" s="83"/>
      <c r="GT95" s="83"/>
      <c r="GU95" s="83"/>
      <c r="GV95" s="83"/>
      <c r="GW95" s="83"/>
      <c r="GX95" s="83"/>
      <c r="GY95" s="83"/>
      <c r="GZ95" s="83"/>
      <c r="HA95" s="83"/>
      <c r="HB95" s="83"/>
      <c r="HC95" s="83"/>
      <c r="HD95" s="83"/>
      <c r="HE95" s="83"/>
      <c r="HF95" s="83"/>
      <c r="HG95" s="83"/>
      <c r="HH95" s="83"/>
      <c r="HI95" s="83"/>
      <c r="HJ95" s="83"/>
      <c r="HK95" s="83"/>
      <c r="HL95" s="83"/>
      <c r="HM95" s="83"/>
      <c r="HN95" s="83"/>
      <c r="HO95" s="83"/>
      <c r="HP95" s="83"/>
      <c r="HQ95" s="83"/>
      <c r="HR95" s="83"/>
      <c r="HS95" s="83"/>
      <c r="HT95" s="83"/>
      <c r="HU95" s="83"/>
      <c r="HV95" s="83"/>
      <c r="HW95" s="83"/>
      <c r="HX95" s="83"/>
      <c r="HY95" s="83"/>
      <c r="HZ95" s="83"/>
      <c r="IA95" s="83"/>
      <c r="IB95" s="83"/>
      <c r="IC95" s="83"/>
      <c r="ID95" s="83"/>
      <c r="IE95" s="83"/>
      <c r="IF95" s="83"/>
      <c r="IG95" s="83"/>
      <c r="IH95" s="83"/>
      <c r="II95" s="83"/>
      <c r="IJ95" s="83"/>
      <c r="IK95" s="83"/>
      <c r="IL95" s="83"/>
      <c r="IM95" s="83"/>
      <c r="IN95" s="83"/>
      <c r="IO95" s="83"/>
      <c r="IP95" s="83"/>
      <c r="IQ95" s="83"/>
      <c r="IR95" s="83"/>
      <c r="IS95" s="83"/>
      <c r="IT95" s="83"/>
      <c r="IU95" s="83"/>
      <c r="IV95" s="83"/>
    </row>
    <row r="96" s="84" customFormat="true" ht="22.5" customHeight="true" spans="1:256">
      <c r="A96" s="83"/>
      <c r="B96" s="85"/>
      <c r="C96" s="86"/>
      <c r="D96" s="87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/>
      <c r="DU96" s="83"/>
      <c r="DV96" s="83"/>
      <c r="DW96" s="83"/>
      <c r="DX96" s="83"/>
      <c r="DY96" s="83"/>
      <c r="DZ96" s="83"/>
      <c r="EA96" s="83"/>
      <c r="EB96" s="83"/>
      <c r="EC96" s="83"/>
      <c r="ED96" s="83"/>
      <c r="EE96" s="83"/>
      <c r="EF96" s="83"/>
      <c r="EG96" s="83"/>
      <c r="EH96" s="83"/>
      <c r="EI96" s="83"/>
      <c r="EJ96" s="83"/>
      <c r="EK96" s="83"/>
      <c r="EL96" s="83"/>
      <c r="EM96" s="83"/>
      <c r="EN96" s="83"/>
      <c r="EO96" s="83"/>
      <c r="EP96" s="83"/>
      <c r="EQ96" s="83"/>
      <c r="ER96" s="83"/>
      <c r="ES96" s="83"/>
      <c r="ET96" s="83"/>
      <c r="EU96" s="83"/>
      <c r="EV96" s="83"/>
      <c r="EW96" s="83"/>
      <c r="EX96" s="83"/>
      <c r="EY96" s="83"/>
      <c r="EZ96" s="83"/>
      <c r="FA96" s="83"/>
      <c r="FB96" s="83"/>
      <c r="FC96" s="83"/>
      <c r="FD96" s="83"/>
      <c r="FE96" s="83"/>
      <c r="FF96" s="83"/>
      <c r="FG96" s="83"/>
      <c r="FH96" s="83"/>
      <c r="FI96" s="83"/>
      <c r="FJ96" s="83"/>
      <c r="FK96" s="83"/>
      <c r="FL96" s="83"/>
      <c r="FM96" s="83"/>
      <c r="FN96" s="83"/>
      <c r="FO96" s="83"/>
      <c r="FP96" s="83"/>
      <c r="FQ96" s="83"/>
      <c r="FR96" s="83"/>
      <c r="FS96" s="83"/>
      <c r="FT96" s="83"/>
      <c r="FU96" s="83"/>
      <c r="FV96" s="83"/>
      <c r="FW96" s="83"/>
      <c r="FX96" s="83"/>
      <c r="FY96" s="83"/>
      <c r="FZ96" s="83"/>
      <c r="GA96" s="83"/>
      <c r="GB96" s="83"/>
      <c r="GC96" s="83"/>
      <c r="GD96" s="83"/>
      <c r="GE96" s="83"/>
      <c r="GF96" s="83"/>
      <c r="GG96" s="83"/>
      <c r="GH96" s="83"/>
      <c r="GI96" s="83"/>
      <c r="GJ96" s="83"/>
      <c r="GK96" s="83"/>
      <c r="GL96" s="83"/>
      <c r="GM96" s="83"/>
      <c r="GN96" s="83"/>
      <c r="GO96" s="83"/>
      <c r="GP96" s="83"/>
      <c r="GQ96" s="83"/>
      <c r="GR96" s="83"/>
      <c r="GS96" s="83"/>
      <c r="GT96" s="83"/>
      <c r="GU96" s="83"/>
      <c r="GV96" s="83"/>
      <c r="GW96" s="83"/>
      <c r="GX96" s="83"/>
      <c r="GY96" s="83"/>
      <c r="GZ96" s="83"/>
      <c r="HA96" s="83"/>
      <c r="HB96" s="83"/>
      <c r="HC96" s="83"/>
      <c r="HD96" s="83"/>
      <c r="HE96" s="83"/>
      <c r="HF96" s="83"/>
      <c r="HG96" s="83"/>
      <c r="HH96" s="83"/>
      <c r="HI96" s="83"/>
      <c r="HJ96" s="83"/>
      <c r="HK96" s="83"/>
      <c r="HL96" s="83"/>
      <c r="HM96" s="83"/>
      <c r="HN96" s="83"/>
      <c r="HO96" s="83"/>
      <c r="HP96" s="83"/>
      <c r="HQ96" s="83"/>
      <c r="HR96" s="83"/>
      <c r="HS96" s="83"/>
      <c r="HT96" s="83"/>
      <c r="HU96" s="83"/>
      <c r="HV96" s="83"/>
      <c r="HW96" s="83"/>
      <c r="HX96" s="83"/>
      <c r="HY96" s="83"/>
      <c r="HZ96" s="83"/>
      <c r="IA96" s="83"/>
      <c r="IB96" s="83"/>
      <c r="IC96" s="83"/>
      <c r="ID96" s="83"/>
      <c r="IE96" s="83"/>
      <c r="IF96" s="83"/>
      <c r="IG96" s="83"/>
      <c r="IH96" s="83"/>
      <c r="II96" s="83"/>
      <c r="IJ96" s="83"/>
      <c r="IK96" s="83"/>
      <c r="IL96" s="83"/>
      <c r="IM96" s="83"/>
      <c r="IN96" s="83"/>
      <c r="IO96" s="83"/>
      <c r="IP96" s="83"/>
      <c r="IQ96" s="83"/>
      <c r="IR96" s="83"/>
      <c r="IS96" s="83"/>
      <c r="IT96" s="83"/>
      <c r="IU96" s="83"/>
      <c r="IV96" s="83"/>
    </row>
    <row r="97" s="84" customFormat="true" ht="22.5" customHeight="true" spans="1:256">
      <c r="A97" s="83"/>
      <c r="B97" s="85"/>
      <c r="C97" s="86"/>
      <c r="D97" s="87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3"/>
      <c r="DQ97" s="83"/>
      <c r="DR97" s="83"/>
      <c r="DS97" s="83"/>
      <c r="DT97" s="83"/>
      <c r="DU97" s="83"/>
      <c r="DV97" s="83"/>
      <c r="DW97" s="83"/>
      <c r="DX97" s="83"/>
      <c r="DY97" s="83"/>
      <c r="DZ97" s="83"/>
      <c r="EA97" s="83"/>
      <c r="EB97" s="83"/>
      <c r="EC97" s="83"/>
      <c r="ED97" s="83"/>
      <c r="EE97" s="83"/>
      <c r="EF97" s="83"/>
      <c r="EG97" s="83"/>
      <c r="EH97" s="83"/>
      <c r="EI97" s="83"/>
      <c r="EJ97" s="83"/>
      <c r="EK97" s="83"/>
      <c r="EL97" s="83"/>
      <c r="EM97" s="83"/>
      <c r="EN97" s="83"/>
      <c r="EO97" s="83"/>
      <c r="EP97" s="83"/>
      <c r="EQ97" s="83"/>
      <c r="ER97" s="83"/>
      <c r="ES97" s="83"/>
      <c r="ET97" s="83"/>
      <c r="EU97" s="83"/>
      <c r="EV97" s="83"/>
      <c r="EW97" s="83"/>
      <c r="EX97" s="83"/>
      <c r="EY97" s="83"/>
      <c r="EZ97" s="83"/>
      <c r="FA97" s="83"/>
      <c r="FB97" s="83"/>
      <c r="FC97" s="83"/>
      <c r="FD97" s="83"/>
      <c r="FE97" s="83"/>
      <c r="FF97" s="83"/>
      <c r="FG97" s="83"/>
      <c r="FH97" s="83"/>
      <c r="FI97" s="83"/>
      <c r="FJ97" s="83"/>
      <c r="FK97" s="83"/>
      <c r="FL97" s="83"/>
      <c r="FM97" s="83"/>
      <c r="FN97" s="83"/>
      <c r="FO97" s="83"/>
      <c r="FP97" s="83"/>
      <c r="FQ97" s="83"/>
      <c r="FR97" s="83"/>
      <c r="FS97" s="83"/>
      <c r="FT97" s="83"/>
      <c r="FU97" s="83"/>
      <c r="FV97" s="83"/>
      <c r="FW97" s="83"/>
      <c r="FX97" s="83"/>
      <c r="FY97" s="83"/>
      <c r="FZ97" s="83"/>
      <c r="GA97" s="83"/>
      <c r="GB97" s="83"/>
      <c r="GC97" s="83"/>
      <c r="GD97" s="83"/>
      <c r="GE97" s="83"/>
      <c r="GF97" s="83"/>
      <c r="GG97" s="83"/>
      <c r="GH97" s="83"/>
      <c r="GI97" s="83"/>
      <c r="GJ97" s="83"/>
      <c r="GK97" s="83"/>
      <c r="GL97" s="83"/>
      <c r="GM97" s="83"/>
      <c r="GN97" s="83"/>
      <c r="GO97" s="83"/>
      <c r="GP97" s="83"/>
      <c r="GQ97" s="83"/>
      <c r="GR97" s="83"/>
      <c r="GS97" s="83"/>
      <c r="GT97" s="83"/>
      <c r="GU97" s="83"/>
      <c r="GV97" s="83"/>
      <c r="GW97" s="83"/>
      <c r="GX97" s="83"/>
      <c r="GY97" s="83"/>
      <c r="GZ97" s="83"/>
      <c r="HA97" s="83"/>
      <c r="HB97" s="83"/>
      <c r="HC97" s="83"/>
      <c r="HD97" s="83"/>
      <c r="HE97" s="83"/>
      <c r="HF97" s="83"/>
      <c r="HG97" s="83"/>
      <c r="HH97" s="83"/>
      <c r="HI97" s="83"/>
      <c r="HJ97" s="83"/>
      <c r="HK97" s="83"/>
      <c r="HL97" s="83"/>
      <c r="HM97" s="83"/>
      <c r="HN97" s="83"/>
      <c r="HO97" s="83"/>
      <c r="HP97" s="83"/>
      <c r="HQ97" s="83"/>
      <c r="HR97" s="83"/>
      <c r="HS97" s="83"/>
      <c r="HT97" s="83"/>
      <c r="HU97" s="83"/>
      <c r="HV97" s="83"/>
      <c r="HW97" s="83"/>
      <c r="HX97" s="83"/>
      <c r="HY97" s="83"/>
      <c r="HZ97" s="83"/>
      <c r="IA97" s="83"/>
      <c r="IB97" s="83"/>
      <c r="IC97" s="83"/>
      <c r="ID97" s="83"/>
      <c r="IE97" s="83"/>
      <c r="IF97" s="83"/>
      <c r="IG97" s="83"/>
      <c r="IH97" s="83"/>
      <c r="II97" s="83"/>
      <c r="IJ97" s="83"/>
      <c r="IK97" s="83"/>
      <c r="IL97" s="83"/>
      <c r="IM97" s="83"/>
      <c r="IN97" s="83"/>
      <c r="IO97" s="83"/>
      <c r="IP97" s="83"/>
      <c r="IQ97" s="83"/>
      <c r="IR97" s="83"/>
      <c r="IS97" s="83"/>
      <c r="IT97" s="83"/>
      <c r="IU97" s="83"/>
      <c r="IV97" s="83"/>
    </row>
    <row r="98" s="84" customFormat="true" ht="22.5" customHeight="true" spans="1:256">
      <c r="A98" s="83"/>
      <c r="B98" s="85"/>
      <c r="C98" s="86"/>
      <c r="D98" s="87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3"/>
      <c r="DH98" s="83"/>
      <c r="DI98" s="83"/>
      <c r="DJ98" s="83"/>
      <c r="DK98" s="83"/>
      <c r="DL98" s="83"/>
      <c r="DM98" s="83"/>
      <c r="DN98" s="83"/>
      <c r="DO98" s="83"/>
      <c r="DP98" s="83"/>
      <c r="DQ98" s="83"/>
      <c r="DR98" s="83"/>
      <c r="DS98" s="83"/>
      <c r="DT98" s="83"/>
      <c r="DU98" s="83"/>
      <c r="DV98" s="83"/>
      <c r="DW98" s="83"/>
      <c r="DX98" s="83"/>
      <c r="DY98" s="83"/>
      <c r="DZ98" s="83"/>
      <c r="EA98" s="83"/>
      <c r="EB98" s="83"/>
      <c r="EC98" s="83"/>
      <c r="ED98" s="83"/>
      <c r="EE98" s="83"/>
      <c r="EF98" s="83"/>
      <c r="EG98" s="83"/>
      <c r="EH98" s="83"/>
      <c r="EI98" s="83"/>
      <c r="EJ98" s="83"/>
      <c r="EK98" s="83"/>
      <c r="EL98" s="83"/>
      <c r="EM98" s="83"/>
      <c r="EN98" s="83"/>
      <c r="EO98" s="83"/>
      <c r="EP98" s="83"/>
      <c r="EQ98" s="83"/>
      <c r="ER98" s="83"/>
      <c r="ES98" s="83"/>
      <c r="ET98" s="83"/>
      <c r="EU98" s="83"/>
      <c r="EV98" s="83"/>
      <c r="EW98" s="83"/>
      <c r="EX98" s="83"/>
      <c r="EY98" s="83"/>
      <c r="EZ98" s="83"/>
      <c r="FA98" s="83"/>
      <c r="FB98" s="83"/>
      <c r="FC98" s="83"/>
      <c r="FD98" s="83"/>
      <c r="FE98" s="83"/>
      <c r="FF98" s="83"/>
      <c r="FG98" s="83"/>
      <c r="FH98" s="83"/>
      <c r="FI98" s="83"/>
      <c r="FJ98" s="83"/>
      <c r="FK98" s="83"/>
      <c r="FL98" s="83"/>
      <c r="FM98" s="83"/>
      <c r="FN98" s="83"/>
      <c r="FO98" s="83"/>
      <c r="FP98" s="83"/>
      <c r="FQ98" s="83"/>
      <c r="FR98" s="83"/>
      <c r="FS98" s="83"/>
      <c r="FT98" s="83"/>
      <c r="FU98" s="83"/>
      <c r="FV98" s="83"/>
      <c r="FW98" s="83"/>
      <c r="FX98" s="83"/>
      <c r="FY98" s="83"/>
      <c r="FZ98" s="83"/>
      <c r="GA98" s="83"/>
      <c r="GB98" s="83"/>
      <c r="GC98" s="83"/>
      <c r="GD98" s="83"/>
      <c r="GE98" s="83"/>
      <c r="GF98" s="83"/>
      <c r="GG98" s="83"/>
      <c r="GH98" s="83"/>
      <c r="GI98" s="83"/>
      <c r="GJ98" s="83"/>
      <c r="GK98" s="83"/>
      <c r="GL98" s="83"/>
      <c r="GM98" s="83"/>
      <c r="GN98" s="83"/>
      <c r="GO98" s="83"/>
      <c r="GP98" s="83"/>
      <c r="GQ98" s="83"/>
      <c r="GR98" s="83"/>
      <c r="GS98" s="83"/>
      <c r="GT98" s="83"/>
      <c r="GU98" s="83"/>
      <c r="GV98" s="83"/>
      <c r="GW98" s="83"/>
      <c r="GX98" s="83"/>
      <c r="GY98" s="83"/>
      <c r="GZ98" s="83"/>
      <c r="HA98" s="83"/>
      <c r="HB98" s="83"/>
      <c r="HC98" s="83"/>
      <c r="HD98" s="83"/>
      <c r="HE98" s="83"/>
      <c r="HF98" s="83"/>
      <c r="HG98" s="83"/>
      <c r="HH98" s="83"/>
      <c r="HI98" s="83"/>
      <c r="HJ98" s="83"/>
      <c r="HK98" s="83"/>
      <c r="HL98" s="83"/>
      <c r="HM98" s="83"/>
      <c r="HN98" s="83"/>
      <c r="HO98" s="83"/>
      <c r="HP98" s="83"/>
      <c r="HQ98" s="83"/>
      <c r="HR98" s="83"/>
      <c r="HS98" s="83"/>
      <c r="HT98" s="83"/>
      <c r="HU98" s="83"/>
      <c r="HV98" s="83"/>
      <c r="HW98" s="83"/>
      <c r="HX98" s="83"/>
      <c r="HY98" s="83"/>
      <c r="HZ98" s="83"/>
      <c r="IA98" s="83"/>
      <c r="IB98" s="83"/>
      <c r="IC98" s="83"/>
      <c r="ID98" s="83"/>
      <c r="IE98" s="83"/>
      <c r="IF98" s="83"/>
      <c r="IG98" s="83"/>
      <c r="IH98" s="83"/>
      <c r="II98" s="83"/>
      <c r="IJ98" s="83"/>
      <c r="IK98" s="83"/>
      <c r="IL98" s="83"/>
      <c r="IM98" s="83"/>
      <c r="IN98" s="83"/>
      <c r="IO98" s="83"/>
      <c r="IP98" s="83"/>
      <c r="IQ98" s="83"/>
      <c r="IR98" s="83"/>
      <c r="IS98" s="83"/>
      <c r="IT98" s="83"/>
      <c r="IU98" s="83"/>
      <c r="IV98" s="83"/>
    </row>
    <row r="99" s="84" customFormat="true" ht="22.5" customHeight="true" spans="1:256">
      <c r="A99" s="83"/>
      <c r="B99" s="85"/>
      <c r="C99" s="86"/>
      <c r="D99" s="87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83"/>
      <c r="DT99" s="83"/>
      <c r="DU99" s="83"/>
      <c r="DV99" s="83"/>
      <c r="DW99" s="83"/>
      <c r="DX99" s="83"/>
      <c r="DY99" s="83"/>
      <c r="DZ99" s="83"/>
      <c r="EA99" s="83"/>
      <c r="EB99" s="83"/>
      <c r="EC99" s="83"/>
      <c r="ED99" s="83"/>
      <c r="EE99" s="83"/>
      <c r="EF99" s="83"/>
      <c r="EG99" s="83"/>
      <c r="EH99" s="83"/>
      <c r="EI99" s="83"/>
      <c r="EJ99" s="83"/>
      <c r="EK99" s="83"/>
      <c r="EL99" s="83"/>
      <c r="EM99" s="83"/>
      <c r="EN99" s="83"/>
      <c r="EO99" s="83"/>
      <c r="EP99" s="83"/>
      <c r="EQ99" s="83"/>
      <c r="ER99" s="83"/>
      <c r="ES99" s="83"/>
      <c r="ET99" s="83"/>
      <c r="EU99" s="83"/>
      <c r="EV99" s="83"/>
      <c r="EW99" s="83"/>
      <c r="EX99" s="83"/>
      <c r="EY99" s="83"/>
      <c r="EZ99" s="83"/>
      <c r="FA99" s="83"/>
      <c r="FB99" s="83"/>
      <c r="FC99" s="83"/>
      <c r="FD99" s="83"/>
      <c r="FE99" s="83"/>
      <c r="FF99" s="83"/>
      <c r="FG99" s="83"/>
      <c r="FH99" s="83"/>
      <c r="FI99" s="83"/>
      <c r="FJ99" s="83"/>
      <c r="FK99" s="83"/>
      <c r="FL99" s="83"/>
      <c r="FM99" s="83"/>
      <c r="FN99" s="83"/>
      <c r="FO99" s="83"/>
      <c r="FP99" s="83"/>
      <c r="FQ99" s="83"/>
      <c r="FR99" s="83"/>
      <c r="FS99" s="83"/>
      <c r="FT99" s="83"/>
      <c r="FU99" s="83"/>
      <c r="FV99" s="83"/>
      <c r="FW99" s="83"/>
      <c r="FX99" s="83"/>
      <c r="FY99" s="83"/>
      <c r="FZ99" s="83"/>
      <c r="GA99" s="83"/>
      <c r="GB99" s="83"/>
      <c r="GC99" s="83"/>
      <c r="GD99" s="83"/>
      <c r="GE99" s="83"/>
      <c r="GF99" s="83"/>
      <c r="GG99" s="83"/>
      <c r="GH99" s="83"/>
      <c r="GI99" s="83"/>
      <c r="GJ99" s="83"/>
      <c r="GK99" s="83"/>
      <c r="GL99" s="83"/>
      <c r="GM99" s="83"/>
      <c r="GN99" s="83"/>
      <c r="GO99" s="83"/>
      <c r="GP99" s="83"/>
      <c r="GQ99" s="83"/>
      <c r="GR99" s="83"/>
      <c r="GS99" s="83"/>
      <c r="GT99" s="83"/>
      <c r="GU99" s="83"/>
      <c r="GV99" s="83"/>
      <c r="GW99" s="83"/>
      <c r="GX99" s="83"/>
      <c r="GY99" s="83"/>
      <c r="GZ99" s="83"/>
      <c r="HA99" s="83"/>
      <c r="HB99" s="83"/>
      <c r="HC99" s="83"/>
      <c r="HD99" s="83"/>
      <c r="HE99" s="83"/>
      <c r="HF99" s="83"/>
      <c r="HG99" s="83"/>
      <c r="HH99" s="83"/>
      <c r="HI99" s="83"/>
      <c r="HJ99" s="83"/>
      <c r="HK99" s="83"/>
      <c r="HL99" s="83"/>
      <c r="HM99" s="83"/>
      <c r="HN99" s="83"/>
      <c r="HO99" s="83"/>
      <c r="HP99" s="83"/>
      <c r="HQ99" s="83"/>
      <c r="HR99" s="83"/>
      <c r="HS99" s="83"/>
      <c r="HT99" s="83"/>
      <c r="HU99" s="83"/>
      <c r="HV99" s="83"/>
      <c r="HW99" s="83"/>
      <c r="HX99" s="83"/>
      <c r="HY99" s="83"/>
      <c r="HZ99" s="83"/>
      <c r="IA99" s="83"/>
      <c r="IB99" s="83"/>
      <c r="IC99" s="83"/>
      <c r="ID99" s="83"/>
      <c r="IE99" s="83"/>
      <c r="IF99" s="83"/>
      <c r="IG99" s="83"/>
      <c r="IH99" s="83"/>
      <c r="II99" s="83"/>
      <c r="IJ99" s="83"/>
      <c r="IK99" s="83"/>
      <c r="IL99" s="83"/>
      <c r="IM99" s="83"/>
      <c r="IN99" s="83"/>
      <c r="IO99" s="83"/>
      <c r="IP99" s="83"/>
      <c r="IQ99" s="83"/>
      <c r="IR99" s="83"/>
      <c r="IS99" s="83"/>
      <c r="IT99" s="83"/>
      <c r="IU99" s="83"/>
      <c r="IV99" s="83"/>
    </row>
    <row r="100" s="84" customFormat="true" ht="22.5" customHeight="true" spans="1:256">
      <c r="A100" s="83"/>
      <c r="B100" s="85"/>
      <c r="C100" s="86"/>
      <c r="D100" s="87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  <c r="FK100" s="83"/>
      <c r="FL100" s="83"/>
      <c r="FM100" s="83"/>
      <c r="FN100" s="83"/>
      <c r="FO100" s="83"/>
      <c r="FP100" s="83"/>
      <c r="FQ100" s="83"/>
      <c r="FR100" s="83"/>
      <c r="FS100" s="83"/>
      <c r="FT100" s="83"/>
      <c r="FU100" s="83"/>
      <c r="FV100" s="83"/>
      <c r="FW100" s="83"/>
      <c r="FX100" s="83"/>
      <c r="FY100" s="83"/>
      <c r="FZ100" s="83"/>
      <c r="GA100" s="83"/>
      <c r="GB100" s="83"/>
      <c r="GC100" s="83"/>
      <c r="GD100" s="83"/>
      <c r="GE100" s="83"/>
      <c r="GF100" s="83"/>
      <c r="GG100" s="83"/>
      <c r="GH100" s="83"/>
      <c r="GI100" s="83"/>
      <c r="GJ100" s="83"/>
      <c r="GK100" s="83"/>
      <c r="GL100" s="83"/>
      <c r="GM100" s="83"/>
      <c r="GN100" s="83"/>
      <c r="GO100" s="83"/>
      <c r="GP100" s="83"/>
      <c r="GQ100" s="83"/>
      <c r="GR100" s="83"/>
      <c r="GS100" s="83"/>
      <c r="GT100" s="83"/>
      <c r="GU100" s="83"/>
      <c r="GV100" s="83"/>
      <c r="GW100" s="83"/>
      <c r="GX100" s="83"/>
      <c r="GY100" s="83"/>
      <c r="GZ100" s="83"/>
      <c r="HA100" s="83"/>
      <c r="HB100" s="83"/>
      <c r="HC100" s="83"/>
      <c r="HD100" s="83"/>
      <c r="HE100" s="83"/>
      <c r="HF100" s="83"/>
      <c r="HG100" s="83"/>
      <c r="HH100" s="83"/>
      <c r="HI100" s="83"/>
      <c r="HJ100" s="83"/>
      <c r="HK100" s="83"/>
      <c r="HL100" s="83"/>
      <c r="HM100" s="83"/>
      <c r="HN100" s="83"/>
      <c r="HO100" s="83"/>
      <c r="HP100" s="83"/>
      <c r="HQ100" s="83"/>
      <c r="HR100" s="83"/>
      <c r="HS100" s="83"/>
      <c r="HT100" s="83"/>
      <c r="HU100" s="83"/>
      <c r="HV100" s="83"/>
      <c r="HW100" s="83"/>
      <c r="HX100" s="83"/>
      <c r="HY100" s="83"/>
      <c r="HZ100" s="83"/>
      <c r="IA100" s="83"/>
      <c r="IB100" s="83"/>
      <c r="IC100" s="83"/>
      <c r="ID100" s="83"/>
      <c r="IE100" s="83"/>
      <c r="IF100" s="83"/>
      <c r="IG100" s="83"/>
      <c r="IH100" s="83"/>
      <c r="II100" s="83"/>
      <c r="IJ100" s="83"/>
      <c r="IK100" s="83"/>
      <c r="IL100" s="83"/>
      <c r="IM100" s="83"/>
      <c r="IN100" s="83"/>
      <c r="IO100" s="83"/>
      <c r="IP100" s="83"/>
      <c r="IQ100" s="83"/>
      <c r="IR100" s="83"/>
      <c r="IS100" s="83"/>
      <c r="IT100" s="83"/>
      <c r="IU100" s="83"/>
      <c r="IV100" s="83"/>
    </row>
    <row r="101" s="84" customFormat="true" ht="22.5" customHeight="true" spans="1:256">
      <c r="A101" s="83"/>
      <c r="B101" s="85"/>
      <c r="C101" s="86"/>
      <c r="D101" s="87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3"/>
      <c r="DQ101" s="83"/>
      <c r="DR101" s="83"/>
      <c r="DS101" s="83"/>
      <c r="DT101" s="83"/>
      <c r="DU101" s="83"/>
      <c r="DV101" s="83"/>
      <c r="DW101" s="83"/>
      <c r="DX101" s="83"/>
      <c r="DY101" s="83"/>
      <c r="DZ101" s="83"/>
      <c r="EA101" s="83"/>
      <c r="EB101" s="83"/>
      <c r="EC101" s="83"/>
      <c r="ED101" s="83"/>
      <c r="EE101" s="83"/>
      <c r="EF101" s="83"/>
      <c r="EG101" s="83"/>
      <c r="EH101" s="83"/>
      <c r="EI101" s="83"/>
      <c r="EJ101" s="83"/>
      <c r="EK101" s="83"/>
      <c r="EL101" s="83"/>
      <c r="EM101" s="83"/>
      <c r="EN101" s="83"/>
      <c r="EO101" s="83"/>
      <c r="EP101" s="83"/>
      <c r="EQ101" s="83"/>
      <c r="ER101" s="83"/>
      <c r="ES101" s="83"/>
      <c r="ET101" s="83"/>
      <c r="EU101" s="83"/>
      <c r="EV101" s="83"/>
      <c r="EW101" s="83"/>
      <c r="EX101" s="83"/>
      <c r="EY101" s="83"/>
      <c r="EZ101" s="83"/>
      <c r="FA101" s="83"/>
      <c r="FB101" s="83"/>
      <c r="FC101" s="83"/>
      <c r="FD101" s="83"/>
      <c r="FE101" s="83"/>
      <c r="FF101" s="83"/>
      <c r="FG101" s="83"/>
      <c r="FH101" s="83"/>
      <c r="FI101" s="83"/>
      <c r="FJ101" s="83"/>
      <c r="FK101" s="83"/>
      <c r="FL101" s="83"/>
      <c r="FM101" s="83"/>
      <c r="FN101" s="83"/>
      <c r="FO101" s="83"/>
      <c r="FP101" s="83"/>
      <c r="FQ101" s="83"/>
      <c r="FR101" s="83"/>
      <c r="FS101" s="83"/>
      <c r="FT101" s="83"/>
      <c r="FU101" s="83"/>
      <c r="FV101" s="83"/>
      <c r="FW101" s="83"/>
      <c r="FX101" s="83"/>
      <c r="FY101" s="83"/>
      <c r="FZ101" s="83"/>
      <c r="GA101" s="83"/>
      <c r="GB101" s="83"/>
      <c r="GC101" s="83"/>
      <c r="GD101" s="83"/>
      <c r="GE101" s="83"/>
      <c r="GF101" s="83"/>
      <c r="GG101" s="83"/>
      <c r="GH101" s="83"/>
      <c r="GI101" s="83"/>
      <c r="GJ101" s="83"/>
      <c r="GK101" s="83"/>
      <c r="GL101" s="83"/>
      <c r="GM101" s="83"/>
      <c r="GN101" s="83"/>
      <c r="GO101" s="83"/>
      <c r="GP101" s="83"/>
      <c r="GQ101" s="83"/>
      <c r="GR101" s="83"/>
      <c r="GS101" s="83"/>
      <c r="GT101" s="83"/>
      <c r="GU101" s="83"/>
      <c r="GV101" s="83"/>
      <c r="GW101" s="83"/>
      <c r="GX101" s="83"/>
      <c r="GY101" s="83"/>
      <c r="GZ101" s="83"/>
      <c r="HA101" s="83"/>
      <c r="HB101" s="83"/>
      <c r="HC101" s="83"/>
      <c r="HD101" s="83"/>
      <c r="HE101" s="83"/>
      <c r="HF101" s="83"/>
      <c r="HG101" s="83"/>
      <c r="HH101" s="83"/>
      <c r="HI101" s="83"/>
      <c r="HJ101" s="83"/>
      <c r="HK101" s="83"/>
      <c r="HL101" s="83"/>
      <c r="HM101" s="83"/>
      <c r="HN101" s="83"/>
      <c r="HO101" s="83"/>
      <c r="HP101" s="83"/>
      <c r="HQ101" s="83"/>
      <c r="HR101" s="83"/>
      <c r="HS101" s="83"/>
      <c r="HT101" s="83"/>
      <c r="HU101" s="83"/>
      <c r="HV101" s="83"/>
      <c r="HW101" s="83"/>
      <c r="HX101" s="83"/>
      <c r="HY101" s="83"/>
      <c r="HZ101" s="83"/>
      <c r="IA101" s="83"/>
      <c r="IB101" s="83"/>
      <c r="IC101" s="83"/>
      <c r="ID101" s="83"/>
      <c r="IE101" s="83"/>
      <c r="IF101" s="83"/>
      <c r="IG101" s="83"/>
      <c r="IH101" s="83"/>
      <c r="II101" s="83"/>
      <c r="IJ101" s="83"/>
      <c r="IK101" s="83"/>
      <c r="IL101" s="83"/>
      <c r="IM101" s="83"/>
      <c r="IN101" s="83"/>
      <c r="IO101" s="83"/>
      <c r="IP101" s="83"/>
      <c r="IQ101" s="83"/>
      <c r="IR101" s="83"/>
      <c r="IS101" s="83"/>
      <c r="IT101" s="83"/>
      <c r="IU101" s="83"/>
      <c r="IV101" s="83"/>
    </row>
    <row r="102" s="84" customFormat="true" ht="22.5" customHeight="true" spans="1:256">
      <c r="A102" s="83"/>
      <c r="B102" s="85"/>
      <c r="C102" s="86"/>
      <c r="D102" s="87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  <c r="DE102" s="83"/>
      <c r="DF102" s="83"/>
      <c r="DG102" s="83"/>
      <c r="DH102" s="83"/>
      <c r="DI102" s="83"/>
      <c r="DJ102" s="83"/>
      <c r="DK102" s="83"/>
      <c r="DL102" s="83"/>
      <c r="DM102" s="83"/>
      <c r="DN102" s="83"/>
      <c r="DO102" s="83"/>
      <c r="DP102" s="83"/>
      <c r="DQ102" s="83"/>
      <c r="DR102" s="83"/>
      <c r="DS102" s="83"/>
      <c r="DT102" s="83"/>
      <c r="DU102" s="83"/>
      <c r="DV102" s="83"/>
      <c r="DW102" s="83"/>
      <c r="DX102" s="83"/>
      <c r="DY102" s="83"/>
      <c r="DZ102" s="83"/>
      <c r="EA102" s="83"/>
      <c r="EB102" s="83"/>
      <c r="EC102" s="83"/>
      <c r="ED102" s="83"/>
      <c r="EE102" s="83"/>
      <c r="EF102" s="83"/>
      <c r="EG102" s="83"/>
      <c r="EH102" s="83"/>
      <c r="EI102" s="83"/>
      <c r="EJ102" s="83"/>
      <c r="EK102" s="83"/>
      <c r="EL102" s="83"/>
      <c r="EM102" s="83"/>
      <c r="EN102" s="83"/>
      <c r="EO102" s="83"/>
      <c r="EP102" s="83"/>
      <c r="EQ102" s="83"/>
      <c r="ER102" s="83"/>
      <c r="ES102" s="83"/>
      <c r="ET102" s="83"/>
      <c r="EU102" s="83"/>
      <c r="EV102" s="83"/>
      <c r="EW102" s="83"/>
      <c r="EX102" s="83"/>
      <c r="EY102" s="83"/>
      <c r="EZ102" s="83"/>
      <c r="FA102" s="83"/>
      <c r="FB102" s="83"/>
      <c r="FC102" s="83"/>
      <c r="FD102" s="83"/>
      <c r="FE102" s="83"/>
      <c r="FF102" s="83"/>
      <c r="FG102" s="83"/>
      <c r="FH102" s="83"/>
      <c r="FI102" s="83"/>
      <c r="FJ102" s="83"/>
      <c r="FK102" s="83"/>
      <c r="FL102" s="83"/>
      <c r="FM102" s="83"/>
      <c r="FN102" s="83"/>
      <c r="FO102" s="83"/>
      <c r="FP102" s="83"/>
      <c r="FQ102" s="83"/>
      <c r="FR102" s="83"/>
      <c r="FS102" s="83"/>
      <c r="FT102" s="83"/>
      <c r="FU102" s="83"/>
      <c r="FV102" s="83"/>
      <c r="FW102" s="83"/>
      <c r="FX102" s="83"/>
      <c r="FY102" s="83"/>
      <c r="FZ102" s="83"/>
      <c r="GA102" s="83"/>
      <c r="GB102" s="83"/>
      <c r="GC102" s="83"/>
      <c r="GD102" s="83"/>
      <c r="GE102" s="83"/>
      <c r="GF102" s="83"/>
      <c r="GG102" s="83"/>
      <c r="GH102" s="83"/>
      <c r="GI102" s="83"/>
      <c r="GJ102" s="83"/>
      <c r="GK102" s="83"/>
      <c r="GL102" s="83"/>
      <c r="GM102" s="83"/>
      <c r="GN102" s="83"/>
      <c r="GO102" s="83"/>
      <c r="GP102" s="83"/>
      <c r="GQ102" s="83"/>
      <c r="GR102" s="83"/>
      <c r="GS102" s="83"/>
      <c r="GT102" s="83"/>
      <c r="GU102" s="83"/>
      <c r="GV102" s="83"/>
      <c r="GW102" s="83"/>
      <c r="GX102" s="83"/>
      <c r="GY102" s="83"/>
      <c r="GZ102" s="83"/>
      <c r="HA102" s="83"/>
      <c r="HB102" s="83"/>
      <c r="HC102" s="83"/>
      <c r="HD102" s="83"/>
      <c r="HE102" s="83"/>
      <c r="HF102" s="83"/>
      <c r="HG102" s="83"/>
      <c r="HH102" s="83"/>
      <c r="HI102" s="83"/>
      <c r="HJ102" s="83"/>
      <c r="HK102" s="83"/>
      <c r="HL102" s="83"/>
      <c r="HM102" s="83"/>
      <c r="HN102" s="83"/>
      <c r="HO102" s="83"/>
      <c r="HP102" s="83"/>
      <c r="HQ102" s="83"/>
      <c r="HR102" s="83"/>
      <c r="HS102" s="83"/>
      <c r="HT102" s="83"/>
      <c r="HU102" s="83"/>
      <c r="HV102" s="83"/>
      <c r="HW102" s="83"/>
      <c r="HX102" s="83"/>
      <c r="HY102" s="83"/>
      <c r="HZ102" s="83"/>
      <c r="IA102" s="83"/>
      <c r="IB102" s="83"/>
      <c r="IC102" s="83"/>
      <c r="ID102" s="83"/>
      <c r="IE102" s="83"/>
      <c r="IF102" s="83"/>
      <c r="IG102" s="83"/>
      <c r="IH102" s="83"/>
      <c r="II102" s="83"/>
      <c r="IJ102" s="83"/>
      <c r="IK102" s="83"/>
      <c r="IL102" s="83"/>
      <c r="IM102" s="83"/>
      <c r="IN102" s="83"/>
      <c r="IO102" s="83"/>
      <c r="IP102" s="83"/>
      <c r="IQ102" s="83"/>
      <c r="IR102" s="83"/>
      <c r="IS102" s="83"/>
      <c r="IT102" s="83"/>
      <c r="IU102" s="83"/>
      <c r="IV102" s="83"/>
    </row>
    <row r="103" s="84" customFormat="true" ht="22.5" customHeight="true" spans="1:256">
      <c r="A103" s="83"/>
      <c r="B103" s="85"/>
      <c r="C103" s="86"/>
      <c r="D103" s="87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3"/>
      <c r="DB103" s="83"/>
      <c r="DC103" s="83"/>
      <c r="DD103" s="83"/>
      <c r="DE103" s="83"/>
      <c r="DF103" s="83"/>
      <c r="DG103" s="83"/>
      <c r="DH103" s="83"/>
      <c r="DI103" s="83"/>
      <c r="DJ103" s="83"/>
      <c r="DK103" s="83"/>
      <c r="DL103" s="83"/>
      <c r="DM103" s="83"/>
      <c r="DN103" s="83"/>
      <c r="DO103" s="83"/>
      <c r="DP103" s="83"/>
      <c r="DQ103" s="83"/>
      <c r="DR103" s="83"/>
      <c r="DS103" s="83"/>
      <c r="DT103" s="83"/>
      <c r="DU103" s="83"/>
      <c r="DV103" s="83"/>
      <c r="DW103" s="83"/>
      <c r="DX103" s="83"/>
      <c r="DY103" s="83"/>
      <c r="DZ103" s="83"/>
      <c r="EA103" s="83"/>
      <c r="EB103" s="83"/>
      <c r="EC103" s="83"/>
      <c r="ED103" s="83"/>
      <c r="EE103" s="83"/>
      <c r="EF103" s="83"/>
      <c r="EG103" s="83"/>
      <c r="EH103" s="83"/>
      <c r="EI103" s="83"/>
      <c r="EJ103" s="83"/>
      <c r="EK103" s="83"/>
      <c r="EL103" s="83"/>
      <c r="EM103" s="83"/>
      <c r="EN103" s="83"/>
      <c r="EO103" s="83"/>
      <c r="EP103" s="83"/>
      <c r="EQ103" s="83"/>
      <c r="ER103" s="83"/>
      <c r="ES103" s="83"/>
      <c r="ET103" s="83"/>
      <c r="EU103" s="83"/>
      <c r="EV103" s="83"/>
      <c r="EW103" s="83"/>
      <c r="EX103" s="83"/>
      <c r="EY103" s="83"/>
      <c r="EZ103" s="83"/>
      <c r="FA103" s="83"/>
      <c r="FB103" s="83"/>
      <c r="FC103" s="83"/>
      <c r="FD103" s="83"/>
      <c r="FE103" s="83"/>
      <c r="FF103" s="83"/>
      <c r="FG103" s="83"/>
      <c r="FH103" s="83"/>
      <c r="FI103" s="83"/>
      <c r="FJ103" s="83"/>
      <c r="FK103" s="83"/>
      <c r="FL103" s="83"/>
      <c r="FM103" s="83"/>
      <c r="FN103" s="83"/>
      <c r="FO103" s="83"/>
      <c r="FP103" s="83"/>
      <c r="FQ103" s="83"/>
      <c r="FR103" s="83"/>
      <c r="FS103" s="83"/>
      <c r="FT103" s="83"/>
      <c r="FU103" s="83"/>
      <c r="FV103" s="83"/>
      <c r="FW103" s="83"/>
      <c r="FX103" s="83"/>
      <c r="FY103" s="83"/>
      <c r="FZ103" s="83"/>
      <c r="GA103" s="83"/>
      <c r="GB103" s="83"/>
      <c r="GC103" s="83"/>
      <c r="GD103" s="83"/>
      <c r="GE103" s="83"/>
      <c r="GF103" s="83"/>
      <c r="GG103" s="83"/>
      <c r="GH103" s="83"/>
      <c r="GI103" s="83"/>
      <c r="GJ103" s="83"/>
      <c r="GK103" s="83"/>
      <c r="GL103" s="83"/>
      <c r="GM103" s="83"/>
      <c r="GN103" s="83"/>
      <c r="GO103" s="83"/>
      <c r="GP103" s="83"/>
      <c r="GQ103" s="83"/>
      <c r="GR103" s="83"/>
      <c r="GS103" s="83"/>
      <c r="GT103" s="83"/>
      <c r="GU103" s="83"/>
      <c r="GV103" s="83"/>
      <c r="GW103" s="83"/>
      <c r="GX103" s="83"/>
      <c r="GY103" s="83"/>
      <c r="GZ103" s="83"/>
      <c r="HA103" s="83"/>
      <c r="HB103" s="83"/>
      <c r="HC103" s="83"/>
      <c r="HD103" s="83"/>
      <c r="HE103" s="83"/>
      <c r="HF103" s="83"/>
      <c r="HG103" s="83"/>
      <c r="HH103" s="83"/>
      <c r="HI103" s="83"/>
      <c r="HJ103" s="83"/>
      <c r="HK103" s="83"/>
      <c r="HL103" s="83"/>
      <c r="HM103" s="83"/>
      <c r="HN103" s="83"/>
      <c r="HO103" s="83"/>
      <c r="HP103" s="83"/>
      <c r="HQ103" s="83"/>
      <c r="HR103" s="83"/>
      <c r="HS103" s="83"/>
      <c r="HT103" s="83"/>
      <c r="HU103" s="83"/>
      <c r="HV103" s="83"/>
      <c r="HW103" s="83"/>
      <c r="HX103" s="83"/>
      <c r="HY103" s="83"/>
      <c r="HZ103" s="83"/>
      <c r="IA103" s="83"/>
      <c r="IB103" s="83"/>
      <c r="IC103" s="83"/>
      <c r="ID103" s="83"/>
      <c r="IE103" s="83"/>
      <c r="IF103" s="83"/>
      <c r="IG103" s="83"/>
      <c r="IH103" s="83"/>
      <c r="II103" s="83"/>
      <c r="IJ103" s="83"/>
      <c r="IK103" s="83"/>
      <c r="IL103" s="83"/>
      <c r="IM103" s="83"/>
      <c r="IN103" s="83"/>
      <c r="IO103" s="83"/>
      <c r="IP103" s="83"/>
      <c r="IQ103" s="83"/>
      <c r="IR103" s="83"/>
      <c r="IS103" s="83"/>
      <c r="IT103" s="83"/>
      <c r="IU103" s="83"/>
      <c r="IV103" s="83"/>
    </row>
    <row r="104" s="84" customFormat="true" ht="22.5" customHeight="true" spans="1:256">
      <c r="A104" s="83"/>
      <c r="B104" s="85"/>
      <c r="C104" s="86"/>
      <c r="D104" s="87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  <c r="DN104" s="83"/>
      <c r="DO104" s="83"/>
      <c r="DP104" s="83"/>
      <c r="DQ104" s="83"/>
      <c r="DR104" s="83"/>
      <c r="DS104" s="83"/>
      <c r="DT104" s="83"/>
      <c r="DU104" s="83"/>
      <c r="DV104" s="83"/>
      <c r="DW104" s="83"/>
      <c r="DX104" s="83"/>
      <c r="DY104" s="83"/>
      <c r="DZ104" s="83"/>
      <c r="EA104" s="83"/>
      <c r="EB104" s="83"/>
      <c r="EC104" s="83"/>
      <c r="ED104" s="83"/>
      <c r="EE104" s="83"/>
      <c r="EF104" s="83"/>
      <c r="EG104" s="83"/>
      <c r="EH104" s="83"/>
      <c r="EI104" s="83"/>
      <c r="EJ104" s="83"/>
      <c r="EK104" s="83"/>
      <c r="EL104" s="83"/>
      <c r="EM104" s="83"/>
      <c r="EN104" s="83"/>
      <c r="EO104" s="83"/>
      <c r="EP104" s="83"/>
      <c r="EQ104" s="83"/>
      <c r="ER104" s="83"/>
      <c r="ES104" s="83"/>
      <c r="ET104" s="83"/>
      <c r="EU104" s="83"/>
      <c r="EV104" s="83"/>
      <c r="EW104" s="83"/>
      <c r="EX104" s="83"/>
      <c r="EY104" s="83"/>
      <c r="EZ104" s="83"/>
      <c r="FA104" s="83"/>
      <c r="FB104" s="83"/>
      <c r="FC104" s="83"/>
      <c r="FD104" s="83"/>
      <c r="FE104" s="83"/>
      <c r="FF104" s="83"/>
      <c r="FG104" s="83"/>
      <c r="FH104" s="83"/>
      <c r="FI104" s="83"/>
      <c r="FJ104" s="83"/>
      <c r="FK104" s="83"/>
      <c r="FL104" s="83"/>
      <c r="FM104" s="83"/>
      <c r="FN104" s="83"/>
      <c r="FO104" s="83"/>
      <c r="FP104" s="83"/>
      <c r="FQ104" s="83"/>
      <c r="FR104" s="83"/>
      <c r="FS104" s="83"/>
      <c r="FT104" s="83"/>
      <c r="FU104" s="83"/>
      <c r="FV104" s="83"/>
      <c r="FW104" s="83"/>
      <c r="FX104" s="83"/>
      <c r="FY104" s="83"/>
      <c r="FZ104" s="83"/>
      <c r="GA104" s="83"/>
      <c r="GB104" s="83"/>
      <c r="GC104" s="83"/>
      <c r="GD104" s="83"/>
      <c r="GE104" s="83"/>
      <c r="GF104" s="83"/>
      <c r="GG104" s="83"/>
      <c r="GH104" s="83"/>
      <c r="GI104" s="83"/>
      <c r="GJ104" s="83"/>
      <c r="GK104" s="83"/>
      <c r="GL104" s="83"/>
      <c r="GM104" s="83"/>
      <c r="GN104" s="83"/>
      <c r="GO104" s="83"/>
      <c r="GP104" s="83"/>
      <c r="GQ104" s="83"/>
      <c r="GR104" s="83"/>
      <c r="GS104" s="83"/>
      <c r="GT104" s="83"/>
      <c r="GU104" s="83"/>
      <c r="GV104" s="83"/>
      <c r="GW104" s="83"/>
      <c r="GX104" s="83"/>
      <c r="GY104" s="83"/>
      <c r="GZ104" s="83"/>
      <c r="HA104" s="83"/>
      <c r="HB104" s="83"/>
      <c r="HC104" s="83"/>
      <c r="HD104" s="83"/>
      <c r="HE104" s="83"/>
      <c r="HF104" s="83"/>
      <c r="HG104" s="83"/>
      <c r="HH104" s="83"/>
      <c r="HI104" s="83"/>
      <c r="HJ104" s="83"/>
      <c r="HK104" s="83"/>
      <c r="HL104" s="83"/>
      <c r="HM104" s="83"/>
      <c r="HN104" s="83"/>
      <c r="HO104" s="83"/>
      <c r="HP104" s="83"/>
      <c r="HQ104" s="83"/>
      <c r="HR104" s="83"/>
      <c r="HS104" s="83"/>
      <c r="HT104" s="83"/>
      <c r="HU104" s="83"/>
      <c r="HV104" s="83"/>
      <c r="HW104" s="83"/>
      <c r="HX104" s="83"/>
      <c r="HY104" s="83"/>
      <c r="HZ104" s="83"/>
      <c r="IA104" s="83"/>
      <c r="IB104" s="83"/>
      <c r="IC104" s="83"/>
      <c r="ID104" s="83"/>
      <c r="IE104" s="83"/>
      <c r="IF104" s="83"/>
      <c r="IG104" s="83"/>
      <c r="IH104" s="83"/>
      <c r="II104" s="83"/>
      <c r="IJ104" s="83"/>
      <c r="IK104" s="83"/>
      <c r="IL104" s="83"/>
      <c r="IM104" s="83"/>
      <c r="IN104" s="83"/>
      <c r="IO104" s="83"/>
      <c r="IP104" s="83"/>
      <c r="IQ104" s="83"/>
      <c r="IR104" s="83"/>
      <c r="IS104" s="83"/>
      <c r="IT104" s="83"/>
      <c r="IU104" s="83"/>
      <c r="IV104" s="83"/>
    </row>
    <row r="105" s="84" customFormat="true" ht="22.5" customHeight="true" spans="1:256">
      <c r="A105" s="83"/>
      <c r="B105" s="85"/>
      <c r="C105" s="86"/>
      <c r="D105" s="87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  <c r="CW105" s="83"/>
      <c r="CX105" s="83"/>
      <c r="CY105" s="83"/>
      <c r="CZ105" s="83"/>
      <c r="DA105" s="83"/>
      <c r="DB105" s="83"/>
      <c r="DC105" s="83"/>
      <c r="DD105" s="83"/>
      <c r="DE105" s="83"/>
      <c r="DF105" s="83"/>
      <c r="DG105" s="83"/>
      <c r="DH105" s="83"/>
      <c r="DI105" s="83"/>
      <c r="DJ105" s="83"/>
      <c r="DK105" s="83"/>
      <c r="DL105" s="83"/>
      <c r="DM105" s="83"/>
      <c r="DN105" s="83"/>
      <c r="DO105" s="83"/>
      <c r="DP105" s="83"/>
      <c r="DQ105" s="83"/>
      <c r="DR105" s="83"/>
      <c r="DS105" s="83"/>
      <c r="DT105" s="83"/>
      <c r="DU105" s="83"/>
      <c r="DV105" s="83"/>
      <c r="DW105" s="83"/>
      <c r="DX105" s="83"/>
      <c r="DY105" s="83"/>
      <c r="DZ105" s="83"/>
      <c r="EA105" s="83"/>
      <c r="EB105" s="83"/>
      <c r="EC105" s="83"/>
      <c r="ED105" s="83"/>
      <c r="EE105" s="83"/>
      <c r="EF105" s="83"/>
      <c r="EG105" s="83"/>
      <c r="EH105" s="83"/>
      <c r="EI105" s="83"/>
      <c r="EJ105" s="83"/>
      <c r="EK105" s="83"/>
      <c r="EL105" s="83"/>
      <c r="EM105" s="83"/>
      <c r="EN105" s="83"/>
      <c r="EO105" s="83"/>
      <c r="EP105" s="83"/>
      <c r="EQ105" s="83"/>
      <c r="ER105" s="83"/>
      <c r="ES105" s="83"/>
      <c r="ET105" s="83"/>
      <c r="EU105" s="83"/>
      <c r="EV105" s="83"/>
      <c r="EW105" s="83"/>
      <c r="EX105" s="83"/>
      <c r="EY105" s="83"/>
      <c r="EZ105" s="83"/>
      <c r="FA105" s="83"/>
      <c r="FB105" s="83"/>
      <c r="FC105" s="83"/>
      <c r="FD105" s="83"/>
      <c r="FE105" s="83"/>
      <c r="FF105" s="83"/>
      <c r="FG105" s="83"/>
      <c r="FH105" s="83"/>
      <c r="FI105" s="83"/>
      <c r="FJ105" s="83"/>
      <c r="FK105" s="83"/>
      <c r="FL105" s="83"/>
      <c r="FM105" s="83"/>
      <c r="FN105" s="83"/>
      <c r="FO105" s="83"/>
      <c r="FP105" s="83"/>
      <c r="FQ105" s="83"/>
      <c r="FR105" s="83"/>
      <c r="FS105" s="83"/>
      <c r="FT105" s="83"/>
      <c r="FU105" s="83"/>
      <c r="FV105" s="83"/>
      <c r="FW105" s="83"/>
      <c r="FX105" s="83"/>
      <c r="FY105" s="83"/>
      <c r="FZ105" s="83"/>
      <c r="GA105" s="83"/>
      <c r="GB105" s="83"/>
      <c r="GC105" s="83"/>
      <c r="GD105" s="83"/>
      <c r="GE105" s="83"/>
      <c r="GF105" s="83"/>
      <c r="GG105" s="83"/>
      <c r="GH105" s="83"/>
      <c r="GI105" s="83"/>
      <c r="GJ105" s="83"/>
      <c r="GK105" s="83"/>
      <c r="GL105" s="83"/>
      <c r="GM105" s="83"/>
      <c r="GN105" s="83"/>
      <c r="GO105" s="83"/>
      <c r="GP105" s="83"/>
      <c r="GQ105" s="83"/>
      <c r="GR105" s="83"/>
      <c r="GS105" s="83"/>
      <c r="GT105" s="83"/>
      <c r="GU105" s="83"/>
      <c r="GV105" s="83"/>
      <c r="GW105" s="83"/>
      <c r="GX105" s="83"/>
      <c r="GY105" s="83"/>
      <c r="GZ105" s="83"/>
      <c r="HA105" s="83"/>
      <c r="HB105" s="83"/>
      <c r="HC105" s="83"/>
      <c r="HD105" s="83"/>
      <c r="HE105" s="83"/>
      <c r="HF105" s="83"/>
      <c r="HG105" s="83"/>
      <c r="HH105" s="83"/>
      <c r="HI105" s="83"/>
      <c r="HJ105" s="83"/>
      <c r="HK105" s="83"/>
      <c r="HL105" s="83"/>
      <c r="HM105" s="83"/>
      <c r="HN105" s="83"/>
      <c r="HO105" s="83"/>
      <c r="HP105" s="83"/>
      <c r="HQ105" s="83"/>
      <c r="HR105" s="83"/>
      <c r="HS105" s="83"/>
      <c r="HT105" s="83"/>
      <c r="HU105" s="83"/>
      <c r="HV105" s="83"/>
      <c r="HW105" s="83"/>
      <c r="HX105" s="83"/>
      <c r="HY105" s="83"/>
      <c r="HZ105" s="83"/>
      <c r="IA105" s="83"/>
      <c r="IB105" s="83"/>
      <c r="IC105" s="83"/>
      <c r="ID105" s="83"/>
      <c r="IE105" s="83"/>
      <c r="IF105" s="83"/>
      <c r="IG105" s="83"/>
      <c r="IH105" s="83"/>
      <c r="II105" s="83"/>
      <c r="IJ105" s="83"/>
      <c r="IK105" s="83"/>
      <c r="IL105" s="83"/>
      <c r="IM105" s="83"/>
      <c r="IN105" s="83"/>
      <c r="IO105" s="83"/>
      <c r="IP105" s="83"/>
      <c r="IQ105" s="83"/>
      <c r="IR105" s="83"/>
      <c r="IS105" s="83"/>
      <c r="IT105" s="83"/>
      <c r="IU105" s="83"/>
      <c r="IV105" s="83"/>
    </row>
    <row r="106" s="84" customFormat="true" ht="22.5" customHeight="true" spans="1:256">
      <c r="A106" s="83"/>
      <c r="B106" s="85"/>
      <c r="C106" s="86"/>
      <c r="D106" s="87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  <c r="CJ106" s="83"/>
      <c r="CK106" s="83"/>
      <c r="CL106" s="83"/>
      <c r="CM106" s="83"/>
      <c r="CN106" s="83"/>
      <c r="CO106" s="83"/>
      <c r="CP106" s="83"/>
      <c r="CQ106" s="83"/>
      <c r="CR106" s="83"/>
      <c r="CS106" s="83"/>
      <c r="CT106" s="83"/>
      <c r="CU106" s="83"/>
      <c r="CV106" s="83"/>
      <c r="CW106" s="83"/>
      <c r="CX106" s="83"/>
      <c r="CY106" s="83"/>
      <c r="CZ106" s="83"/>
      <c r="DA106" s="83"/>
      <c r="DB106" s="83"/>
      <c r="DC106" s="83"/>
      <c r="DD106" s="83"/>
      <c r="DE106" s="83"/>
      <c r="DF106" s="83"/>
      <c r="DG106" s="83"/>
      <c r="DH106" s="83"/>
      <c r="DI106" s="83"/>
      <c r="DJ106" s="83"/>
      <c r="DK106" s="83"/>
      <c r="DL106" s="83"/>
      <c r="DM106" s="83"/>
      <c r="DN106" s="83"/>
      <c r="DO106" s="83"/>
      <c r="DP106" s="83"/>
      <c r="DQ106" s="83"/>
      <c r="DR106" s="83"/>
      <c r="DS106" s="83"/>
      <c r="DT106" s="83"/>
      <c r="DU106" s="83"/>
      <c r="DV106" s="83"/>
      <c r="DW106" s="83"/>
      <c r="DX106" s="83"/>
      <c r="DY106" s="83"/>
      <c r="DZ106" s="83"/>
      <c r="EA106" s="83"/>
      <c r="EB106" s="83"/>
      <c r="EC106" s="83"/>
      <c r="ED106" s="83"/>
      <c r="EE106" s="83"/>
      <c r="EF106" s="83"/>
      <c r="EG106" s="83"/>
      <c r="EH106" s="83"/>
      <c r="EI106" s="83"/>
      <c r="EJ106" s="83"/>
      <c r="EK106" s="83"/>
      <c r="EL106" s="83"/>
      <c r="EM106" s="83"/>
      <c r="EN106" s="83"/>
      <c r="EO106" s="83"/>
      <c r="EP106" s="83"/>
      <c r="EQ106" s="83"/>
      <c r="ER106" s="83"/>
      <c r="ES106" s="83"/>
      <c r="ET106" s="83"/>
      <c r="EU106" s="83"/>
      <c r="EV106" s="83"/>
      <c r="EW106" s="83"/>
      <c r="EX106" s="83"/>
      <c r="EY106" s="83"/>
      <c r="EZ106" s="83"/>
      <c r="FA106" s="83"/>
      <c r="FB106" s="83"/>
      <c r="FC106" s="83"/>
      <c r="FD106" s="83"/>
      <c r="FE106" s="83"/>
      <c r="FF106" s="83"/>
      <c r="FG106" s="83"/>
      <c r="FH106" s="83"/>
      <c r="FI106" s="83"/>
      <c r="FJ106" s="83"/>
      <c r="FK106" s="83"/>
      <c r="FL106" s="83"/>
      <c r="FM106" s="83"/>
      <c r="FN106" s="83"/>
      <c r="FO106" s="83"/>
      <c r="FP106" s="83"/>
      <c r="FQ106" s="83"/>
      <c r="FR106" s="83"/>
      <c r="FS106" s="83"/>
      <c r="FT106" s="83"/>
      <c r="FU106" s="83"/>
      <c r="FV106" s="83"/>
      <c r="FW106" s="83"/>
      <c r="FX106" s="83"/>
      <c r="FY106" s="83"/>
      <c r="FZ106" s="83"/>
      <c r="GA106" s="83"/>
      <c r="GB106" s="83"/>
      <c r="GC106" s="83"/>
      <c r="GD106" s="83"/>
      <c r="GE106" s="83"/>
      <c r="GF106" s="83"/>
      <c r="GG106" s="83"/>
      <c r="GH106" s="83"/>
      <c r="GI106" s="83"/>
      <c r="GJ106" s="83"/>
      <c r="GK106" s="83"/>
      <c r="GL106" s="83"/>
      <c r="GM106" s="83"/>
      <c r="GN106" s="83"/>
      <c r="GO106" s="83"/>
      <c r="GP106" s="83"/>
      <c r="GQ106" s="83"/>
      <c r="GR106" s="83"/>
      <c r="GS106" s="83"/>
      <c r="GT106" s="83"/>
      <c r="GU106" s="83"/>
      <c r="GV106" s="83"/>
      <c r="GW106" s="83"/>
      <c r="GX106" s="83"/>
      <c r="GY106" s="83"/>
      <c r="GZ106" s="83"/>
      <c r="HA106" s="83"/>
      <c r="HB106" s="83"/>
      <c r="HC106" s="83"/>
      <c r="HD106" s="83"/>
      <c r="HE106" s="83"/>
      <c r="HF106" s="83"/>
      <c r="HG106" s="83"/>
      <c r="HH106" s="83"/>
      <c r="HI106" s="83"/>
      <c r="HJ106" s="83"/>
      <c r="HK106" s="83"/>
      <c r="HL106" s="83"/>
      <c r="HM106" s="83"/>
      <c r="HN106" s="83"/>
      <c r="HO106" s="83"/>
      <c r="HP106" s="83"/>
      <c r="HQ106" s="83"/>
      <c r="HR106" s="83"/>
      <c r="HS106" s="83"/>
      <c r="HT106" s="83"/>
      <c r="HU106" s="83"/>
      <c r="HV106" s="83"/>
      <c r="HW106" s="83"/>
      <c r="HX106" s="83"/>
      <c r="HY106" s="83"/>
      <c r="HZ106" s="83"/>
      <c r="IA106" s="83"/>
      <c r="IB106" s="83"/>
      <c r="IC106" s="83"/>
      <c r="ID106" s="83"/>
      <c r="IE106" s="83"/>
      <c r="IF106" s="83"/>
      <c r="IG106" s="83"/>
      <c r="IH106" s="83"/>
      <c r="II106" s="83"/>
      <c r="IJ106" s="83"/>
      <c r="IK106" s="83"/>
      <c r="IL106" s="83"/>
      <c r="IM106" s="83"/>
      <c r="IN106" s="83"/>
      <c r="IO106" s="83"/>
      <c r="IP106" s="83"/>
      <c r="IQ106" s="83"/>
      <c r="IR106" s="83"/>
      <c r="IS106" s="83"/>
      <c r="IT106" s="83"/>
      <c r="IU106" s="83"/>
      <c r="IV106" s="83"/>
    </row>
    <row r="107" s="84" customFormat="true" ht="22.5" customHeight="true" spans="1:256">
      <c r="A107" s="83"/>
      <c r="B107" s="85"/>
      <c r="C107" s="86"/>
      <c r="D107" s="87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/>
      <c r="DD107" s="83"/>
      <c r="DE107" s="83"/>
      <c r="DF107" s="83"/>
      <c r="DG107" s="83"/>
      <c r="DH107" s="83"/>
      <c r="DI107" s="83"/>
      <c r="DJ107" s="83"/>
      <c r="DK107" s="83"/>
      <c r="DL107" s="83"/>
      <c r="DM107" s="83"/>
      <c r="DN107" s="83"/>
      <c r="DO107" s="83"/>
      <c r="DP107" s="83"/>
      <c r="DQ107" s="83"/>
      <c r="DR107" s="83"/>
      <c r="DS107" s="83"/>
      <c r="DT107" s="83"/>
      <c r="DU107" s="83"/>
      <c r="DV107" s="83"/>
      <c r="DW107" s="83"/>
      <c r="DX107" s="83"/>
      <c r="DY107" s="83"/>
      <c r="DZ107" s="83"/>
      <c r="EA107" s="83"/>
      <c r="EB107" s="83"/>
      <c r="EC107" s="83"/>
      <c r="ED107" s="83"/>
      <c r="EE107" s="83"/>
      <c r="EF107" s="83"/>
      <c r="EG107" s="83"/>
      <c r="EH107" s="83"/>
      <c r="EI107" s="83"/>
      <c r="EJ107" s="83"/>
      <c r="EK107" s="83"/>
      <c r="EL107" s="83"/>
      <c r="EM107" s="83"/>
      <c r="EN107" s="83"/>
      <c r="EO107" s="83"/>
      <c r="EP107" s="83"/>
      <c r="EQ107" s="83"/>
      <c r="ER107" s="83"/>
      <c r="ES107" s="83"/>
      <c r="ET107" s="83"/>
      <c r="EU107" s="83"/>
      <c r="EV107" s="83"/>
      <c r="EW107" s="83"/>
      <c r="EX107" s="83"/>
      <c r="EY107" s="83"/>
      <c r="EZ107" s="83"/>
      <c r="FA107" s="83"/>
      <c r="FB107" s="83"/>
      <c r="FC107" s="83"/>
      <c r="FD107" s="83"/>
      <c r="FE107" s="83"/>
      <c r="FF107" s="83"/>
      <c r="FG107" s="83"/>
      <c r="FH107" s="83"/>
      <c r="FI107" s="83"/>
      <c r="FJ107" s="83"/>
      <c r="FK107" s="83"/>
      <c r="FL107" s="83"/>
      <c r="FM107" s="83"/>
      <c r="FN107" s="83"/>
      <c r="FO107" s="83"/>
      <c r="FP107" s="83"/>
      <c r="FQ107" s="83"/>
      <c r="FR107" s="83"/>
      <c r="FS107" s="83"/>
      <c r="FT107" s="83"/>
      <c r="FU107" s="83"/>
      <c r="FV107" s="83"/>
      <c r="FW107" s="83"/>
      <c r="FX107" s="83"/>
      <c r="FY107" s="83"/>
      <c r="FZ107" s="83"/>
      <c r="GA107" s="83"/>
      <c r="GB107" s="83"/>
      <c r="GC107" s="83"/>
      <c r="GD107" s="83"/>
      <c r="GE107" s="83"/>
      <c r="GF107" s="83"/>
      <c r="GG107" s="83"/>
      <c r="GH107" s="83"/>
      <c r="GI107" s="83"/>
      <c r="GJ107" s="83"/>
      <c r="GK107" s="83"/>
      <c r="GL107" s="83"/>
      <c r="GM107" s="83"/>
      <c r="GN107" s="83"/>
      <c r="GO107" s="83"/>
      <c r="GP107" s="83"/>
      <c r="GQ107" s="83"/>
      <c r="GR107" s="83"/>
      <c r="GS107" s="83"/>
      <c r="GT107" s="83"/>
      <c r="GU107" s="83"/>
      <c r="GV107" s="83"/>
      <c r="GW107" s="83"/>
      <c r="GX107" s="83"/>
      <c r="GY107" s="83"/>
      <c r="GZ107" s="83"/>
      <c r="HA107" s="83"/>
      <c r="HB107" s="83"/>
      <c r="HC107" s="83"/>
      <c r="HD107" s="83"/>
      <c r="HE107" s="83"/>
      <c r="HF107" s="83"/>
      <c r="HG107" s="83"/>
      <c r="HH107" s="83"/>
      <c r="HI107" s="83"/>
      <c r="HJ107" s="83"/>
      <c r="HK107" s="83"/>
      <c r="HL107" s="83"/>
      <c r="HM107" s="83"/>
      <c r="HN107" s="83"/>
      <c r="HO107" s="83"/>
      <c r="HP107" s="83"/>
      <c r="HQ107" s="83"/>
      <c r="HR107" s="83"/>
      <c r="HS107" s="83"/>
      <c r="HT107" s="83"/>
      <c r="HU107" s="83"/>
      <c r="HV107" s="83"/>
      <c r="HW107" s="83"/>
      <c r="HX107" s="83"/>
      <c r="HY107" s="83"/>
      <c r="HZ107" s="83"/>
      <c r="IA107" s="83"/>
      <c r="IB107" s="83"/>
      <c r="IC107" s="83"/>
      <c r="ID107" s="83"/>
      <c r="IE107" s="83"/>
      <c r="IF107" s="83"/>
      <c r="IG107" s="83"/>
      <c r="IH107" s="83"/>
      <c r="II107" s="83"/>
      <c r="IJ107" s="83"/>
      <c r="IK107" s="83"/>
      <c r="IL107" s="83"/>
      <c r="IM107" s="83"/>
      <c r="IN107" s="83"/>
      <c r="IO107" s="83"/>
      <c r="IP107" s="83"/>
      <c r="IQ107" s="83"/>
      <c r="IR107" s="83"/>
      <c r="IS107" s="83"/>
      <c r="IT107" s="83"/>
      <c r="IU107" s="83"/>
      <c r="IV107" s="83"/>
    </row>
    <row r="108" s="84" customFormat="true" ht="22.5" customHeight="true" spans="1:256">
      <c r="A108" s="83"/>
      <c r="B108" s="85"/>
      <c r="C108" s="86"/>
      <c r="D108" s="87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  <c r="DD108" s="83"/>
      <c r="DE108" s="83"/>
      <c r="DF108" s="83"/>
      <c r="DG108" s="83"/>
      <c r="DH108" s="83"/>
      <c r="DI108" s="83"/>
      <c r="DJ108" s="83"/>
      <c r="DK108" s="83"/>
      <c r="DL108" s="83"/>
      <c r="DM108" s="83"/>
      <c r="DN108" s="83"/>
      <c r="DO108" s="83"/>
      <c r="DP108" s="83"/>
      <c r="DQ108" s="83"/>
      <c r="DR108" s="83"/>
      <c r="DS108" s="83"/>
      <c r="DT108" s="83"/>
      <c r="DU108" s="83"/>
      <c r="DV108" s="83"/>
      <c r="DW108" s="83"/>
      <c r="DX108" s="83"/>
      <c r="DY108" s="83"/>
      <c r="DZ108" s="83"/>
      <c r="EA108" s="83"/>
      <c r="EB108" s="83"/>
      <c r="EC108" s="83"/>
      <c r="ED108" s="83"/>
      <c r="EE108" s="83"/>
      <c r="EF108" s="83"/>
      <c r="EG108" s="83"/>
      <c r="EH108" s="83"/>
      <c r="EI108" s="83"/>
      <c r="EJ108" s="83"/>
      <c r="EK108" s="83"/>
      <c r="EL108" s="83"/>
      <c r="EM108" s="83"/>
      <c r="EN108" s="83"/>
      <c r="EO108" s="83"/>
      <c r="EP108" s="83"/>
      <c r="EQ108" s="83"/>
      <c r="ER108" s="83"/>
      <c r="ES108" s="83"/>
      <c r="ET108" s="83"/>
      <c r="EU108" s="83"/>
      <c r="EV108" s="83"/>
      <c r="EW108" s="83"/>
      <c r="EX108" s="83"/>
      <c r="EY108" s="83"/>
      <c r="EZ108" s="83"/>
      <c r="FA108" s="83"/>
      <c r="FB108" s="83"/>
      <c r="FC108" s="83"/>
      <c r="FD108" s="83"/>
      <c r="FE108" s="83"/>
      <c r="FF108" s="83"/>
      <c r="FG108" s="83"/>
      <c r="FH108" s="83"/>
      <c r="FI108" s="83"/>
      <c r="FJ108" s="83"/>
      <c r="FK108" s="83"/>
      <c r="FL108" s="83"/>
      <c r="FM108" s="83"/>
      <c r="FN108" s="83"/>
      <c r="FO108" s="83"/>
      <c r="FP108" s="83"/>
      <c r="FQ108" s="83"/>
      <c r="FR108" s="83"/>
      <c r="FS108" s="83"/>
      <c r="FT108" s="83"/>
      <c r="FU108" s="83"/>
      <c r="FV108" s="83"/>
      <c r="FW108" s="83"/>
      <c r="FX108" s="83"/>
      <c r="FY108" s="83"/>
      <c r="FZ108" s="83"/>
      <c r="GA108" s="83"/>
      <c r="GB108" s="83"/>
      <c r="GC108" s="83"/>
      <c r="GD108" s="83"/>
      <c r="GE108" s="83"/>
      <c r="GF108" s="83"/>
      <c r="GG108" s="83"/>
      <c r="GH108" s="83"/>
      <c r="GI108" s="83"/>
      <c r="GJ108" s="83"/>
      <c r="GK108" s="83"/>
      <c r="GL108" s="83"/>
      <c r="GM108" s="83"/>
      <c r="GN108" s="83"/>
      <c r="GO108" s="83"/>
      <c r="GP108" s="83"/>
      <c r="GQ108" s="83"/>
      <c r="GR108" s="83"/>
      <c r="GS108" s="83"/>
      <c r="GT108" s="83"/>
      <c r="GU108" s="83"/>
      <c r="GV108" s="83"/>
      <c r="GW108" s="83"/>
      <c r="GX108" s="83"/>
      <c r="GY108" s="83"/>
      <c r="GZ108" s="83"/>
      <c r="HA108" s="83"/>
      <c r="HB108" s="83"/>
      <c r="HC108" s="83"/>
      <c r="HD108" s="83"/>
      <c r="HE108" s="83"/>
      <c r="HF108" s="83"/>
      <c r="HG108" s="83"/>
      <c r="HH108" s="83"/>
      <c r="HI108" s="83"/>
      <c r="HJ108" s="83"/>
      <c r="HK108" s="83"/>
      <c r="HL108" s="83"/>
      <c r="HM108" s="83"/>
      <c r="HN108" s="83"/>
      <c r="HO108" s="83"/>
      <c r="HP108" s="83"/>
      <c r="HQ108" s="83"/>
      <c r="HR108" s="83"/>
      <c r="HS108" s="83"/>
      <c r="HT108" s="83"/>
      <c r="HU108" s="83"/>
      <c r="HV108" s="83"/>
      <c r="HW108" s="83"/>
      <c r="HX108" s="83"/>
      <c r="HY108" s="83"/>
      <c r="HZ108" s="83"/>
      <c r="IA108" s="83"/>
      <c r="IB108" s="83"/>
      <c r="IC108" s="83"/>
      <c r="ID108" s="83"/>
      <c r="IE108" s="83"/>
      <c r="IF108" s="83"/>
      <c r="IG108" s="83"/>
      <c r="IH108" s="83"/>
      <c r="II108" s="83"/>
      <c r="IJ108" s="83"/>
      <c r="IK108" s="83"/>
      <c r="IL108" s="83"/>
      <c r="IM108" s="83"/>
      <c r="IN108" s="83"/>
      <c r="IO108" s="83"/>
      <c r="IP108" s="83"/>
      <c r="IQ108" s="83"/>
      <c r="IR108" s="83"/>
      <c r="IS108" s="83"/>
      <c r="IT108" s="83"/>
      <c r="IU108" s="83"/>
      <c r="IV108" s="83"/>
    </row>
    <row r="109" s="84" customFormat="true" ht="22.5" customHeight="true" spans="1:256">
      <c r="A109" s="83"/>
      <c r="B109" s="85"/>
      <c r="C109" s="86"/>
      <c r="D109" s="87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3"/>
      <c r="DB109" s="83"/>
      <c r="DC109" s="83"/>
      <c r="DD109" s="83"/>
      <c r="DE109" s="83"/>
      <c r="DF109" s="83"/>
      <c r="DG109" s="83"/>
      <c r="DH109" s="83"/>
      <c r="DI109" s="83"/>
      <c r="DJ109" s="83"/>
      <c r="DK109" s="83"/>
      <c r="DL109" s="83"/>
      <c r="DM109" s="83"/>
      <c r="DN109" s="83"/>
      <c r="DO109" s="83"/>
      <c r="DP109" s="83"/>
      <c r="DQ109" s="83"/>
      <c r="DR109" s="83"/>
      <c r="DS109" s="83"/>
      <c r="DT109" s="83"/>
      <c r="DU109" s="83"/>
      <c r="DV109" s="83"/>
      <c r="DW109" s="83"/>
      <c r="DX109" s="83"/>
      <c r="DY109" s="83"/>
      <c r="DZ109" s="83"/>
      <c r="EA109" s="83"/>
      <c r="EB109" s="83"/>
      <c r="EC109" s="83"/>
      <c r="ED109" s="83"/>
      <c r="EE109" s="83"/>
      <c r="EF109" s="83"/>
      <c r="EG109" s="83"/>
      <c r="EH109" s="83"/>
      <c r="EI109" s="83"/>
      <c r="EJ109" s="83"/>
      <c r="EK109" s="83"/>
      <c r="EL109" s="83"/>
      <c r="EM109" s="83"/>
      <c r="EN109" s="83"/>
      <c r="EO109" s="83"/>
      <c r="EP109" s="83"/>
      <c r="EQ109" s="83"/>
      <c r="ER109" s="83"/>
      <c r="ES109" s="83"/>
      <c r="ET109" s="83"/>
      <c r="EU109" s="83"/>
      <c r="EV109" s="83"/>
      <c r="EW109" s="83"/>
      <c r="EX109" s="83"/>
      <c r="EY109" s="83"/>
      <c r="EZ109" s="83"/>
      <c r="FA109" s="83"/>
      <c r="FB109" s="83"/>
      <c r="FC109" s="83"/>
      <c r="FD109" s="83"/>
      <c r="FE109" s="83"/>
      <c r="FF109" s="83"/>
      <c r="FG109" s="83"/>
      <c r="FH109" s="83"/>
      <c r="FI109" s="83"/>
      <c r="FJ109" s="83"/>
      <c r="FK109" s="83"/>
      <c r="FL109" s="83"/>
      <c r="FM109" s="83"/>
      <c r="FN109" s="83"/>
      <c r="FO109" s="83"/>
      <c r="FP109" s="83"/>
      <c r="FQ109" s="83"/>
      <c r="FR109" s="83"/>
      <c r="FS109" s="83"/>
      <c r="FT109" s="83"/>
      <c r="FU109" s="83"/>
      <c r="FV109" s="83"/>
      <c r="FW109" s="83"/>
      <c r="FX109" s="83"/>
      <c r="FY109" s="83"/>
      <c r="FZ109" s="83"/>
      <c r="GA109" s="83"/>
      <c r="GB109" s="83"/>
      <c r="GC109" s="83"/>
      <c r="GD109" s="83"/>
      <c r="GE109" s="83"/>
      <c r="GF109" s="83"/>
      <c r="GG109" s="83"/>
      <c r="GH109" s="83"/>
      <c r="GI109" s="83"/>
      <c r="GJ109" s="83"/>
      <c r="GK109" s="83"/>
      <c r="GL109" s="83"/>
      <c r="GM109" s="83"/>
      <c r="GN109" s="83"/>
      <c r="GO109" s="83"/>
      <c r="GP109" s="83"/>
      <c r="GQ109" s="83"/>
      <c r="GR109" s="83"/>
      <c r="GS109" s="83"/>
      <c r="GT109" s="83"/>
      <c r="GU109" s="83"/>
      <c r="GV109" s="83"/>
      <c r="GW109" s="83"/>
      <c r="GX109" s="83"/>
      <c r="GY109" s="83"/>
      <c r="GZ109" s="83"/>
      <c r="HA109" s="83"/>
      <c r="HB109" s="83"/>
      <c r="HC109" s="83"/>
      <c r="HD109" s="83"/>
      <c r="HE109" s="83"/>
      <c r="HF109" s="83"/>
      <c r="HG109" s="83"/>
      <c r="HH109" s="83"/>
      <c r="HI109" s="83"/>
      <c r="HJ109" s="83"/>
      <c r="HK109" s="83"/>
      <c r="HL109" s="83"/>
      <c r="HM109" s="83"/>
      <c r="HN109" s="83"/>
      <c r="HO109" s="83"/>
      <c r="HP109" s="83"/>
      <c r="HQ109" s="83"/>
      <c r="HR109" s="83"/>
      <c r="HS109" s="83"/>
      <c r="HT109" s="83"/>
      <c r="HU109" s="83"/>
      <c r="HV109" s="83"/>
      <c r="HW109" s="83"/>
      <c r="HX109" s="83"/>
      <c r="HY109" s="83"/>
      <c r="HZ109" s="83"/>
      <c r="IA109" s="83"/>
      <c r="IB109" s="83"/>
      <c r="IC109" s="83"/>
      <c r="ID109" s="83"/>
      <c r="IE109" s="83"/>
      <c r="IF109" s="83"/>
      <c r="IG109" s="83"/>
      <c r="IH109" s="83"/>
      <c r="II109" s="83"/>
      <c r="IJ109" s="83"/>
      <c r="IK109" s="83"/>
      <c r="IL109" s="83"/>
      <c r="IM109" s="83"/>
      <c r="IN109" s="83"/>
      <c r="IO109" s="83"/>
      <c r="IP109" s="83"/>
      <c r="IQ109" s="83"/>
      <c r="IR109" s="83"/>
      <c r="IS109" s="83"/>
      <c r="IT109" s="83"/>
      <c r="IU109" s="83"/>
      <c r="IV109" s="83"/>
    </row>
    <row r="110" s="84" customFormat="true" ht="22.5" customHeight="true" spans="1:256">
      <c r="A110" s="83"/>
      <c r="B110" s="85"/>
      <c r="C110" s="86"/>
      <c r="D110" s="87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  <c r="DT110" s="83"/>
      <c r="DU110" s="83"/>
      <c r="DV110" s="83"/>
      <c r="DW110" s="83"/>
      <c r="DX110" s="83"/>
      <c r="DY110" s="83"/>
      <c r="DZ110" s="83"/>
      <c r="EA110" s="83"/>
      <c r="EB110" s="83"/>
      <c r="EC110" s="83"/>
      <c r="ED110" s="83"/>
      <c r="EE110" s="83"/>
      <c r="EF110" s="83"/>
      <c r="EG110" s="83"/>
      <c r="EH110" s="83"/>
      <c r="EI110" s="83"/>
      <c r="EJ110" s="83"/>
      <c r="EK110" s="83"/>
      <c r="EL110" s="83"/>
      <c r="EM110" s="83"/>
      <c r="EN110" s="83"/>
      <c r="EO110" s="83"/>
      <c r="EP110" s="83"/>
      <c r="EQ110" s="83"/>
      <c r="ER110" s="83"/>
      <c r="ES110" s="83"/>
      <c r="ET110" s="83"/>
      <c r="EU110" s="83"/>
      <c r="EV110" s="83"/>
      <c r="EW110" s="83"/>
      <c r="EX110" s="83"/>
      <c r="EY110" s="83"/>
      <c r="EZ110" s="83"/>
      <c r="FA110" s="83"/>
      <c r="FB110" s="83"/>
      <c r="FC110" s="83"/>
      <c r="FD110" s="83"/>
      <c r="FE110" s="83"/>
      <c r="FF110" s="83"/>
      <c r="FG110" s="83"/>
      <c r="FH110" s="83"/>
      <c r="FI110" s="83"/>
      <c r="FJ110" s="83"/>
      <c r="FK110" s="83"/>
      <c r="FL110" s="83"/>
      <c r="FM110" s="83"/>
      <c r="FN110" s="83"/>
      <c r="FO110" s="83"/>
      <c r="FP110" s="83"/>
      <c r="FQ110" s="83"/>
      <c r="FR110" s="83"/>
      <c r="FS110" s="83"/>
      <c r="FT110" s="83"/>
      <c r="FU110" s="83"/>
      <c r="FV110" s="83"/>
      <c r="FW110" s="83"/>
      <c r="FX110" s="83"/>
      <c r="FY110" s="83"/>
      <c r="FZ110" s="83"/>
      <c r="GA110" s="83"/>
      <c r="GB110" s="83"/>
      <c r="GC110" s="83"/>
      <c r="GD110" s="83"/>
      <c r="GE110" s="83"/>
      <c r="GF110" s="83"/>
      <c r="GG110" s="83"/>
      <c r="GH110" s="83"/>
      <c r="GI110" s="83"/>
      <c r="GJ110" s="83"/>
      <c r="GK110" s="83"/>
      <c r="GL110" s="83"/>
      <c r="GM110" s="83"/>
      <c r="GN110" s="83"/>
      <c r="GO110" s="83"/>
      <c r="GP110" s="83"/>
      <c r="GQ110" s="83"/>
      <c r="GR110" s="83"/>
      <c r="GS110" s="83"/>
      <c r="GT110" s="83"/>
      <c r="GU110" s="83"/>
      <c r="GV110" s="83"/>
      <c r="GW110" s="83"/>
      <c r="GX110" s="83"/>
      <c r="GY110" s="83"/>
      <c r="GZ110" s="83"/>
      <c r="HA110" s="83"/>
      <c r="HB110" s="83"/>
      <c r="HC110" s="83"/>
      <c r="HD110" s="83"/>
      <c r="HE110" s="83"/>
      <c r="HF110" s="83"/>
      <c r="HG110" s="83"/>
      <c r="HH110" s="83"/>
      <c r="HI110" s="83"/>
      <c r="HJ110" s="83"/>
      <c r="HK110" s="83"/>
      <c r="HL110" s="83"/>
      <c r="HM110" s="83"/>
      <c r="HN110" s="83"/>
      <c r="HO110" s="83"/>
      <c r="HP110" s="83"/>
      <c r="HQ110" s="83"/>
      <c r="HR110" s="83"/>
      <c r="HS110" s="83"/>
      <c r="HT110" s="83"/>
      <c r="HU110" s="83"/>
      <c r="HV110" s="83"/>
      <c r="HW110" s="83"/>
      <c r="HX110" s="83"/>
      <c r="HY110" s="83"/>
      <c r="HZ110" s="83"/>
      <c r="IA110" s="83"/>
      <c r="IB110" s="83"/>
      <c r="IC110" s="83"/>
      <c r="ID110" s="83"/>
      <c r="IE110" s="83"/>
      <c r="IF110" s="83"/>
      <c r="IG110" s="83"/>
      <c r="IH110" s="83"/>
      <c r="II110" s="83"/>
      <c r="IJ110" s="83"/>
      <c r="IK110" s="83"/>
      <c r="IL110" s="83"/>
      <c r="IM110" s="83"/>
      <c r="IN110" s="83"/>
      <c r="IO110" s="83"/>
      <c r="IP110" s="83"/>
      <c r="IQ110" s="83"/>
      <c r="IR110" s="83"/>
      <c r="IS110" s="83"/>
      <c r="IT110" s="83"/>
      <c r="IU110" s="83"/>
      <c r="IV110" s="83"/>
    </row>
    <row r="111" s="84" customFormat="true" ht="22.5" customHeight="true" spans="1:256">
      <c r="A111" s="83"/>
      <c r="B111" s="85"/>
      <c r="C111" s="86"/>
      <c r="D111" s="87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83"/>
      <c r="DS111" s="83"/>
      <c r="DT111" s="83"/>
      <c r="DU111" s="83"/>
      <c r="DV111" s="83"/>
      <c r="DW111" s="83"/>
      <c r="DX111" s="83"/>
      <c r="DY111" s="83"/>
      <c r="DZ111" s="83"/>
      <c r="EA111" s="83"/>
      <c r="EB111" s="83"/>
      <c r="EC111" s="83"/>
      <c r="ED111" s="83"/>
      <c r="EE111" s="83"/>
      <c r="EF111" s="83"/>
      <c r="EG111" s="83"/>
      <c r="EH111" s="83"/>
      <c r="EI111" s="83"/>
      <c r="EJ111" s="83"/>
      <c r="EK111" s="83"/>
      <c r="EL111" s="83"/>
      <c r="EM111" s="83"/>
      <c r="EN111" s="83"/>
      <c r="EO111" s="83"/>
      <c r="EP111" s="83"/>
      <c r="EQ111" s="83"/>
      <c r="ER111" s="83"/>
      <c r="ES111" s="83"/>
      <c r="ET111" s="83"/>
      <c r="EU111" s="83"/>
      <c r="EV111" s="83"/>
      <c r="EW111" s="83"/>
      <c r="EX111" s="83"/>
      <c r="EY111" s="83"/>
      <c r="EZ111" s="83"/>
      <c r="FA111" s="83"/>
      <c r="FB111" s="83"/>
      <c r="FC111" s="83"/>
      <c r="FD111" s="83"/>
      <c r="FE111" s="83"/>
      <c r="FF111" s="83"/>
      <c r="FG111" s="83"/>
      <c r="FH111" s="83"/>
      <c r="FI111" s="83"/>
      <c r="FJ111" s="83"/>
      <c r="FK111" s="83"/>
      <c r="FL111" s="83"/>
      <c r="FM111" s="83"/>
      <c r="FN111" s="83"/>
      <c r="FO111" s="83"/>
      <c r="FP111" s="83"/>
      <c r="FQ111" s="83"/>
      <c r="FR111" s="83"/>
      <c r="FS111" s="83"/>
      <c r="FT111" s="83"/>
      <c r="FU111" s="83"/>
      <c r="FV111" s="83"/>
      <c r="FW111" s="83"/>
      <c r="FX111" s="83"/>
      <c r="FY111" s="83"/>
      <c r="FZ111" s="83"/>
      <c r="GA111" s="83"/>
      <c r="GB111" s="83"/>
      <c r="GC111" s="83"/>
      <c r="GD111" s="83"/>
      <c r="GE111" s="83"/>
      <c r="GF111" s="83"/>
      <c r="GG111" s="83"/>
      <c r="GH111" s="83"/>
      <c r="GI111" s="83"/>
      <c r="GJ111" s="83"/>
      <c r="GK111" s="83"/>
      <c r="GL111" s="83"/>
      <c r="GM111" s="83"/>
      <c r="GN111" s="83"/>
      <c r="GO111" s="83"/>
      <c r="GP111" s="83"/>
      <c r="GQ111" s="83"/>
      <c r="GR111" s="83"/>
      <c r="GS111" s="83"/>
      <c r="GT111" s="83"/>
      <c r="GU111" s="83"/>
      <c r="GV111" s="83"/>
      <c r="GW111" s="83"/>
      <c r="GX111" s="83"/>
      <c r="GY111" s="83"/>
      <c r="GZ111" s="83"/>
      <c r="HA111" s="83"/>
      <c r="HB111" s="83"/>
      <c r="HC111" s="83"/>
      <c r="HD111" s="83"/>
      <c r="HE111" s="83"/>
      <c r="HF111" s="83"/>
      <c r="HG111" s="83"/>
      <c r="HH111" s="83"/>
      <c r="HI111" s="83"/>
      <c r="HJ111" s="83"/>
      <c r="HK111" s="83"/>
      <c r="HL111" s="83"/>
      <c r="HM111" s="83"/>
      <c r="HN111" s="83"/>
      <c r="HO111" s="83"/>
      <c r="HP111" s="83"/>
      <c r="HQ111" s="83"/>
      <c r="HR111" s="83"/>
      <c r="HS111" s="83"/>
      <c r="HT111" s="83"/>
      <c r="HU111" s="83"/>
      <c r="HV111" s="83"/>
      <c r="HW111" s="83"/>
      <c r="HX111" s="83"/>
      <c r="HY111" s="83"/>
      <c r="HZ111" s="83"/>
      <c r="IA111" s="83"/>
      <c r="IB111" s="83"/>
      <c r="IC111" s="83"/>
      <c r="ID111" s="83"/>
      <c r="IE111" s="83"/>
      <c r="IF111" s="83"/>
      <c r="IG111" s="83"/>
      <c r="IH111" s="83"/>
      <c r="II111" s="83"/>
      <c r="IJ111" s="83"/>
      <c r="IK111" s="83"/>
      <c r="IL111" s="83"/>
      <c r="IM111" s="83"/>
      <c r="IN111" s="83"/>
      <c r="IO111" s="83"/>
      <c r="IP111" s="83"/>
      <c r="IQ111" s="83"/>
      <c r="IR111" s="83"/>
      <c r="IS111" s="83"/>
      <c r="IT111" s="83"/>
      <c r="IU111" s="83"/>
      <c r="IV111" s="83"/>
    </row>
  </sheetData>
  <mergeCells count="1">
    <mergeCell ref="A1:D1"/>
  </mergeCells>
  <printOptions horizontalCentered="true"/>
  <pageMargins left="0.786805555555556" right="0.786805555555556" top="0.786805555555556" bottom="0.944444444444444" header="0.511805555555556" footer="0.786805555555556"/>
  <pageSetup paperSize="9" firstPageNumber="58" fitToHeight="0" orientation="portrait" useFirstPageNumber="true" horizontalDpi="600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true"/>
  </sheetPr>
  <dimension ref="A1:IV22"/>
  <sheetViews>
    <sheetView view="pageBreakPreview" zoomScaleNormal="100" zoomScaleSheetLayoutView="100" workbookViewId="0">
      <selection activeCell="J6" sqref="J6"/>
    </sheetView>
  </sheetViews>
  <sheetFormatPr defaultColWidth="9" defaultRowHeight="12"/>
  <cols>
    <col min="1" max="1" width="29.7416666666667" style="57" customWidth="true"/>
    <col min="2" max="2" width="11.8833333333333" style="58" customWidth="true"/>
    <col min="3" max="3" width="28.1416666666667" style="58" customWidth="true"/>
    <col min="4" max="4" width="14.65" style="59" customWidth="true"/>
    <col min="5" max="16384" width="9" style="57"/>
  </cols>
  <sheetData>
    <row r="1" s="53" customFormat="true" ht="38.25" customHeight="true" spans="1:256">
      <c r="A1" s="60" t="s">
        <v>742</v>
      </c>
      <c r="B1" s="60"/>
      <c r="C1" s="60"/>
      <c r="D1" s="60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</row>
    <row r="2" s="54" customFormat="true" ht="39" customHeight="true" spans="1:256">
      <c r="A2" s="61"/>
      <c r="B2" s="62"/>
      <c r="C2" s="62"/>
      <c r="D2" s="63" t="s">
        <v>35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="55" customFormat="true" ht="57" customHeight="true" spans="1:256">
      <c r="A3" s="64" t="s">
        <v>743</v>
      </c>
      <c r="B3" s="65" t="s">
        <v>4</v>
      </c>
      <c r="C3" s="66" t="s">
        <v>442</v>
      </c>
      <c r="D3" s="65" t="s">
        <v>4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U3" s="76"/>
      <c r="IV3" s="76"/>
    </row>
    <row r="4" s="55" customFormat="true" ht="48" customHeight="true" spans="1:256">
      <c r="A4" s="67" t="s">
        <v>744</v>
      </c>
      <c r="B4" s="68">
        <v>1600</v>
      </c>
      <c r="C4" s="67" t="s">
        <v>741</v>
      </c>
      <c r="D4" s="68">
        <v>1024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  <c r="IU4" s="76"/>
      <c r="IV4" s="76"/>
    </row>
    <row r="5" s="55" customFormat="true" ht="48" customHeight="true" spans="1:256">
      <c r="A5" s="67" t="s">
        <v>745</v>
      </c>
      <c r="B5" s="68">
        <v>8</v>
      </c>
      <c r="C5" s="67" t="s">
        <v>746</v>
      </c>
      <c r="D5" s="68">
        <v>600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  <c r="IV5" s="76"/>
    </row>
    <row r="6" s="55" customFormat="true" ht="48" customHeight="true" spans="1:256">
      <c r="A6" s="67" t="s">
        <v>728</v>
      </c>
      <c r="B6" s="68">
        <v>16</v>
      </c>
      <c r="C6" s="68"/>
      <c r="D6" s="68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  <c r="IU6" s="76"/>
      <c r="IV6" s="76"/>
    </row>
    <row r="7" s="55" customFormat="true" ht="57" customHeight="true" spans="1:256">
      <c r="A7" s="69" t="s">
        <v>535</v>
      </c>
      <c r="B7" s="68">
        <f>SUM(B4:B6)</f>
        <v>1624</v>
      </c>
      <c r="C7" s="70" t="s">
        <v>536</v>
      </c>
      <c r="D7" s="68">
        <f>D5+D4</f>
        <v>1624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</row>
    <row r="8" s="56" customFormat="true" ht="22.5" customHeight="true" spans="1:256">
      <c r="A8" s="71"/>
      <c r="B8" s="72"/>
      <c r="C8" s="72"/>
      <c r="D8" s="73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="56" customFormat="true" ht="22.5" customHeight="true" spans="1:256">
      <c r="A9" s="71"/>
      <c r="B9" s="72"/>
      <c r="C9" s="72"/>
      <c r="D9" s="74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="56" customFormat="true" ht="22.5" customHeight="true" spans="1:256">
      <c r="A10" s="71"/>
      <c r="B10" s="72"/>
      <c r="C10" s="72"/>
      <c r="D10" s="74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  <c r="IV10" s="71"/>
    </row>
    <row r="11" s="56" customFormat="true" ht="22.5" customHeight="true" spans="1:256">
      <c r="A11" s="71"/>
      <c r="B11" s="72"/>
      <c r="C11" s="72"/>
      <c r="D11" s="74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="56" customFormat="true" ht="22.5" customHeight="true" spans="1:256">
      <c r="A12" s="71"/>
      <c r="B12" s="72"/>
      <c r="C12" s="72"/>
      <c r="D12" s="74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="56" customFormat="true" ht="22.5" customHeight="true" spans="1:256">
      <c r="A13" s="71"/>
      <c r="B13" s="72"/>
      <c r="C13" s="72"/>
      <c r="D13" s="74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  <c r="IV13" s="71"/>
    </row>
    <row r="14" s="56" customFormat="true" ht="22.5" customHeight="true" spans="1:256">
      <c r="A14" s="71"/>
      <c r="B14" s="72"/>
      <c r="C14" s="72"/>
      <c r="D14" s="74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</row>
    <row r="15" s="56" customFormat="true" ht="22.5" customHeight="true" spans="1:256">
      <c r="A15" s="71"/>
      <c r="B15" s="72"/>
      <c r="C15" s="72"/>
      <c r="D15" s="74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  <c r="IV15" s="71"/>
    </row>
    <row r="16" s="56" customFormat="true" ht="22.5" customHeight="true" spans="1:256">
      <c r="A16" s="71"/>
      <c r="B16" s="72"/>
      <c r="C16" s="72"/>
      <c r="D16" s="74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</row>
    <row r="17" s="56" customFormat="true" ht="22.5" customHeight="true" spans="1:256">
      <c r="A17" s="71"/>
      <c r="B17" s="72"/>
      <c r="C17" s="72"/>
      <c r="D17" s="74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="56" customFormat="true" ht="22.5" customHeight="true" spans="1:256">
      <c r="A18" s="71"/>
      <c r="B18" s="72"/>
      <c r="C18" s="72"/>
      <c r="D18" s="74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="56" customFormat="true" ht="22.5" customHeight="true" spans="1:256">
      <c r="A19" s="71"/>
      <c r="B19" s="72"/>
      <c r="C19" s="72"/>
      <c r="D19" s="74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  <c r="IV19" s="71"/>
    </row>
    <row r="20" s="56" customFormat="true" ht="22.5" customHeight="true" spans="1:256">
      <c r="A20" s="71"/>
      <c r="B20" s="72"/>
      <c r="C20" s="72"/>
      <c r="D20" s="74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  <c r="IV20" s="71"/>
    </row>
    <row r="21" s="56" customFormat="true" ht="22.5" customHeight="true" spans="1:256">
      <c r="A21" s="71"/>
      <c r="B21" s="72"/>
      <c r="C21" s="72"/>
      <c r="D21" s="74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="56" customFormat="true" spans="1:256">
      <c r="A22" s="71"/>
      <c r="B22" s="72"/>
      <c r="C22" s="72"/>
      <c r="D22" s="74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</sheetData>
  <mergeCells count="1">
    <mergeCell ref="A1:D1"/>
  </mergeCells>
  <printOptions horizontalCentered="true"/>
  <pageMargins left="0.786805555555556" right="0.786805555555556" top="0.786805555555556" bottom="0.944444444444444" header="0.511805555555556" footer="0.786805555555556"/>
  <pageSetup paperSize="9" firstPageNumber="59" fitToHeight="0" orientation="portrait" useFirstPageNumber="true" horizontalDpi="600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D23"/>
  <sheetViews>
    <sheetView tabSelected="1" view="pageBreakPreview" zoomScaleNormal="100" zoomScaleSheetLayoutView="100" workbookViewId="0">
      <selection activeCell="L6" sqref="L6"/>
    </sheetView>
  </sheetViews>
  <sheetFormatPr defaultColWidth="9" defaultRowHeight="12" outlineLevelCol="3"/>
  <cols>
    <col min="1" max="1" width="36.0333333333333" style="42" customWidth="true"/>
    <col min="2" max="2" width="17.3916666666667" style="42" customWidth="true"/>
    <col min="3" max="3" width="18.075" style="42" customWidth="true"/>
    <col min="4" max="4" width="13.225" style="42" customWidth="true"/>
    <col min="5" max="16384" width="9" style="42"/>
  </cols>
  <sheetData>
    <row r="1" s="40" customFormat="true" ht="45" customHeight="true" spans="1:4">
      <c r="A1" s="43" t="s">
        <v>747</v>
      </c>
      <c r="B1" s="43"/>
      <c r="C1" s="43"/>
      <c r="D1" s="43"/>
    </row>
    <row r="2" s="41" customFormat="true" ht="26" customHeight="true" spans="3:4">
      <c r="C2" s="44" t="s">
        <v>35</v>
      </c>
      <c r="D2" s="44"/>
    </row>
    <row r="3" s="41" customFormat="true" ht="25" customHeight="true" spans="1:4">
      <c r="A3" s="45" t="s">
        <v>748</v>
      </c>
      <c r="B3" s="45" t="s">
        <v>749</v>
      </c>
      <c r="C3" s="45"/>
      <c r="D3" s="46" t="s">
        <v>610</v>
      </c>
    </row>
    <row r="4" s="41" customFormat="true" ht="25" customHeight="true" spans="1:4">
      <c r="A4" s="45"/>
      <c r="B4" s="45" t="s">
        <v>750</v>
      </c>
      <c r="C4" s="45" t="s">
        <v>751</v>
      </c>
      <c r="D4" s="47"/>
    </row>
    <row r="5" s="41" customFormat="true" ht="38" customHeight="true" spans="1:4">
      <c r="A5" s="48" t="s">
        <v>752</v>
      </c>
      <c r="B5" s="49">
        <v>366150</v>
      </c>
      <c r="C5" s="49">
        <v>341893</v>
      </c>
      <c r="D5" s="50"/>
    </row>
    <row r="6" s="41" customFormat="true" ht="38" customHeight="true" spans="1:4">
      <c r="A6" s="48" t="s">
        <v>753</v>
      </c>
      <c r="B6" s="49">
        <f>101985+43</f>
        <v>102028</v>
      </c>
      <c r="C6" s="49">
        <f>59685+43</f>
        <v>59728</v>
      </c>
      <c r="D6" s="50"/>
    </row>
    <row r="7" s="41" customFormat="true" ht="38" customHeight="true" spans="1:4">
      <c r="A7" s="48" t="s">
        <v>754</v>
      </c>
      <c r="B7" s="49">
        <v>1624</v>
      </c>
      <c r="C7" s="49">
        <v>1024</v>
      </c>
      <c r="D7" s="50"/>
    </row>
    <row r="8" s="41" customFormat="true" ht="38" customHeight="true" spans="1:4">
      <c r="A8" s="48" t="s">
        <v>755</v>
      </c>
      <c r="B8" s="49"/>
      <c r="C8" s="49"/>
      <c r="D8" s="51" t="s">
        <v>756</v>
      </c>
    </row>
    <row r="9" s="41" customFormat="true" ht="38" customHeight="true" spans="1:4">
      <c r="A9" s="45" t="s">
        <v>757</v>
      </c>
      <c r="B9" s="52">
        <f>SUM(B5:B8)</f>
        <v>469802</v>
      </c>
      <c r="C9" s="52">
        <f>SUM(C5:C8)</f>
        <v>402645</v>
      </c>
      <c r="D9" s="50"/>
    </row>
    <row r="10" ht="20" customHeight="true"/>
    <row r="11" ht="20" customHeight="true"/>
    <row r="12" ht="20" customHeight="true"/>
    <row r="13" ht="20" customHeight="true"/>
    <row r="14" ht="20" customHeight="true"/>
    <row r="15" ht="20" customHeight="true"/>
    <row r="16" ht="20" customHeight="true"/>
    <row r="17" ht="20" customHeight="true"/>
    <row r="18" ht="20" customHeight="true"/>
    <row r="19" ht="20" customHeight="true"/>
    <row r="20" ht="20" customHeight="true"/>
    <row r="21" ht="20" customHeight="true"/>
    <row r="22" ht="20" customHeight="true"/>
    <row r="23" ht="20" customHeight="true"/>
  </sheetData>
  <mergeCells count="5">
    <mergeCell ref="A1:D1"/>
    <mergeCell ref="C2:D2"/>
    <mergeCell ref="B3:C3"/>
    <mergeCell ref="A3:A4"/>
    <mergeCell ref="D3:D4"/>
  </mergeCells>
  <printOptions horizontalCentered="true"/>
  <pageMargins left="0.786805555555556" right="0.786805555555556" top="0.786805555555556" bottom="0.944444444444444" header="0.511805555555556" footer="0.786805555555556"/>
  <pageSetup paperSize="9" firstPageNumber="60" fitToHeight="0" orientation="portrait" useFirstPageNumber="true" horizontalDpi="600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true"/>
  </sheetPr>
  <dimension ref="A1:B19"/>
  <sheetViews>
    <sheetView view="pageBreakPreview" zoomScaleNormal="100" zoomScaleSheetLayoutView="100" workbookViewId="0">
      <selection activeCell="F17" sqref="F17"/>
    </sheetView>
  </sheetViews>
  <sheetFormatPr defaultColWidth="9" defaultRowHeight="12" outlineLevelCol="1"/>
  <cols>
    <col min="1" max="1" width="44.0166666666667" style="33" customWidth="true"/>
    <col min="2" max="2" width="40.8833333333333" style="33" customWidth="true"/>
    <col min="3" max="16384" width="9" style="33"/>
  </cols>
  <sheetData>
    <row r="1" s="31" customFormat="true" ht="38" customHeight="true" spans="1:2">
      <c r="A1" s="34" t="s">
        <v>758</v>
      </c>
      <c r="B1" s="34"/>
    </row>
    <row r="2" s="32" customFormat="true" ht="24" customHeight="true" spans="2:2">
      <c r="B2" s="35" t="s">
        <v>759</v>
      </c>
    </row>
    <row r="3" s="32" customFormat="true" ht="33" customHeight="true" spans="1:2">
      <c r="A3" s="36" t="s">
        <v>760</v>
      </c>
      <c r="B3" s="36" t="s">
        <v>761</v>
      </c>
    </row>
    <row r="4" s="32" customFormat="true" ht="33" customHeight="true" spans="1:2">
      <c r="A4" s="37" t="s">
        <v>762</v>
      </c>
      <c r="B4" s="38">
        <v>139590.78</v>
      </c>
    </row>
    <row r="5" s="32" customFormat="true" ht="33" customHeight="true" spans="1:2">
      <c r="A5" s="39" t="s">
        <v>763</v>
      </c>
      <c r="B5" s="38">
        <v>101101.08</v>
      </c>
    </row>
    <row r="6" s="32" customFormat="true" ht="33" customHeight="true" spans="1:2">
      <c r="A6" s="39" t="s">
        <v>764</v>
      </c>
      <c r="B6" s="38">
        <v>90402</v>
      </c>
    </row>
    <row r="7" s="32" customFormat="true" ht="33" customHeight="true" spans="1:2">
      <c r="A7" s="39" t="s">
        <v>765</v>
      </c>
      <c r="B7" s="38">
        <v>10699.08</v>
      </c>
    </row>
    <row r="8" s="32" customFormat="true" ht="33" customHeight="true" spans="1:2">
      <c r="A8" s="39" t="s">
        <v>766</v>
      </c>
      <c r="B8" s="38">
        <v>38489.7</v>
      </c>
    </row>
    <row r="9" s="32" customFormat="true" ht="33" customHeight="true" spans="1:2">
      <c r="A9" s="39" t="s">
        <v>764</v>
      </c>
      <c r="B9" s="38">
        <f>B8-B10</f>
        <v>22600</v>
      </c>
    </row>
    <row r="10" s="32" customFormat="true" ht="33" customHeight="true" spans="1:2">
      <c r="A10" s="39" t="s">
        <v>765</v>
      </c>
      <c r="B10" s="38">
        <v>15889.7</v>
      </c>
    </row>
    <row r="11" s="32" customFormat="true" ht="33" customHeight="true" spans="1:2">
      <c r="A11" s="37" t="s">
        <v>767</v>
      </c>
      <c r="B11" s="38"/>
    </row>
    <row r="12" s="32" customFormat="true" ht="33" customHeight="true" spans="1:2">
      <c r="A12" s="39" t="s">
        <v>763</v>
      </c>
      <c r="B12" s="38"/>
    </row>
    <row r="13" s="32" customFormat="true" ht="33" customHeight="true" spans="1:2">
      <c r="A13" s="39" t="s">
        <v>766</v>
      </c>
      <c r="B13" s="38"/>
    </row>
    <row r="14" s="32" customFormat="true" ht="33" customHeight="true" spans="1:2">
      <c r="A14" s="37" t="s">
        <v>768</v>
      </c>
      <c r="B14" s="38">
        <f>B16+B15</f>
        <v>19284.0239</v>
      </c>
    </row>
    <row r="15" s="32" customFormat="true" ht="33" customHeight="true" spans="1:2">
      <c r="A15" s="39" t="s">
        <v>763</v>
      </c>
      <c r="B15" s="38">
        <v>10694.0239</v>
      </c>
    </row>
    <row r="16" s="32" customFormat="true" ht="33" customHeight="true" spans="1:2">
      <c r="A16" s="39" t="s">
        <v>766</v>
      </c>
      <c r="B16" s="38">
        <v>8590</v>
      </c>
    </row>
    <row r="17" s="32" customFormat="true" ht="33" customHeight="true" spans="1:2">
      <c r="A17" s="37" t="s">
        <v>769</v>
      </c>
      <c r="B17" s="38">
        <f>B19+B18</f>
        <v>6.97</v>
      </c>
    </row>
    <row r="18" s="32" customFormat="true" ht="33" customHeight="true" spans="1:2">
      <c r="A18" s="39" t="s">
        <v>763</v>
      </c>
      <c r="B18" s="38">
        <v>5.05</v>
      </c>
    </row>
    <row r="19" s="32" customFormat="true" ht="33" customHeight="true" spans="1:2">
      <c r="A19" s="39" t="s">
        <v>766</v>
      </c>
      <c r="B19" s="38">
        <v>1.92</v>
      </c>
    </row>
  </sheetData>
  <mergeCells count="1">
    <mergeCell ref="A1:B1"/>
  </mergeCells>
  <printOptions horizontalCentered="true"/>
  <pageMargins left="0.786805555555556" right="0.786805555555556" top="0.786805555555556" bottom="0.944444444444444" header="0.511805555555556" footer="0.786805555555556"/>
  <pageSetup paperSize="9" firstPageNumber="61" fitToHeight="0" orientation="portrait" useFirstPageNumber="true" horizontalDpi="600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20"/>
  <sheetViews>
    <sheetView view="pageBreakPreview" zoomScaleNormal="100" zoomScaleSheetLayoutView="100" workbookViewId="0">
      <selection activeCell="L16" sqref="L16"/>
    </sheetView>
  </sheetViews>
  <sheetFormatPr defaultColWidth="7.99166666666667" defaultRowHeight="12" outlineLevelCol="2"/>
  <cols>
    <col min="1" max="1" width="49.275" style="20" customWidth="true"/>
    <col min="2" max="2" width="15.4166666666667" style="20" customWidth="true"/>
    <col min="3" max="3" width="18.25" style="20" customWidth="true"/>
    <col min="4" max="16384" width="7.99166666666667" style="20"/>
  </cols>
  <sheetData>
    <row r="1" s="16" customFormat="true" ht="33" customHeight="true" spans="1:3">
      <c r="A1" s="21" t="s">
        <v>770</v>
      </c>
      <c r="B1" s="21"/>
      <c r="C1" s="21"/>
    </row>
    <row r="2" s="17" customFormat="true" ht="29" customHeight="true" spans="3:3">
      <c r="C2" s="22" t="s">
        <v>35</v>
      </c>
    </row>
    <row r="3" s="18" customFormat="true" ht="29" customHeight="true" spans="1:3">
      <c r="A3" s="23" t="s">
        <v>771</v>
      </c>
      <c r="B3" s="23" t="s">
        <v>772</v>
      </c>
      <c r="C3" s="23" t="s">
        <v>4</v>
      </c>
    </row>
    <row r="4" s="18" customFormat="true" ht="36" customHeight="true" spans="1:3">
      <c r="A4" s="24" t="s">
        <v>773</v>
      </c>
      <c r="B4" s="25"/>
      <c r="C4" s="25">
        <f>C5+C9</f>
        <v>811125</v>
      </c>
    </row>
    <row r="5" s="18" customFormat="true" ht="36" customHeight="true" spans="1:3">
      <c r="A5" s="24" t="s">
        <v>774</v>
      </c>
      <c r="B5" s="25"/>
      <c r="C5" s="25">
        <f>B6+C7-C8</f>
        <v>413848</v>
      </c>
    </row>
    <row r="6" s="18" customFormat="true" ht="36" customHeight="true" spans="1:3">
      <c r="A6" s="26" t="s">
        <v>775</v>
      </c>
      <c r="B6" s="27">
        <v>300348</v>
      </c>
      <c r="C6" s="27"/>
    </row>
    <row r="7" s="18" customFormat="true" ht="36" customHeight="true" spans="1:3">
      <c r="A7" s="26" t="s">
        <v>776</v>
      </c>
      <c r="B7" s="27"/>
      <c r="C7" s="27">
        <v>203902</v>
      </c>
    </row>
    <row r="8" s="18" customFormat="true" ht="36" customHeight="true" spans="1:3">
      <c r="A8" s="26" t="s">
        <v>777</v>
      </c>
      <c r="B8" s="27"/>
      <c r="C8" s="27">
        <v>90402</v>
      </c>
    </row>
    <row r="9" s="18" customFormat="true" ht="36" customHeight="true" spans="1:3">
      <c r="A9" s="24" t="s">
        <v>778</v>
      </c>
      <c r="B9" s="25"/>
      <c r="C9" s="25">
        <f>B10+C11-C12</f>
        <v>397277</v>
      </c>
    </row>
    <row r="10" s="18" customFormat="true" ht="36" customHeight="true" spans="1:3">
      <c r="A10" s="26" t="s">
        <v>775</v>
      </c>
      <c r="B10" s="27">
        <v>254277</v>
      </c>
      <c r="C10" s="27"/>
    </row>
    <row r="11" s="18" customFormat="true" ht="36" customHeight="true" spans="1:3">
      <c r="A11" s="26" t="s">
        <v>776</v>
      </c>
      <c r="B11" s="27"/>
      <c r="C11" s="27">
        <v>172900</v>
      </c>
    </row>
    <row r="12" s="18" customFormat="true" ht="36" customHeight="true" spans="1:3">
      <c r="A12" s="26" t="s">
        <v>777</v>
      </c>
      <c r="B12" s="27"/>
      <c r="C12" s="27">
        <v>29900</v>
      </c>
    </row>
    <row r="13" s="18" customFormat="true" ht="36" customHeight="true" spans="1:3">
      <c r="A13" s="24" t="s">
        <v>779</v>
      </c>
      <c r="B13" s="28"/>
      <c r="C13" s="29">
        <f>C14+C17</f>
        <v>691185</v>
      </c>
    </row>
    <row r="14" s="18" customFormat="true" ht="36" customHeight="true" spans="1:3">
      <c r="A14" s="24" t="s">
        <v>780</v>
      </c>
      <c r="B14" s="29"/>
      <c r="C14" s="29">
        <f>B15+C16</f>
        <v>364345</v>
      </c>
    </row>
    <row r="15" s="18" customFormat="true" ht="36" customHeight="true" spans="1:3">
      <c r="A15" s="26" t="s">
        <v>781</v>
      </c>
      <c r="B15" s="28">
        <v>351845</v>
      </c>
      <c r="C15" s="28"/>
    </row>
    <row r="16" s="18" customFormat="true" ht="36" customHeight="true" spans="1:3">
      <c r="A16" s="26" t="s">
        <v>782</v>
      </c>
      <c r="B16" s="28"/>
      <c r="C16" s="28">
        <v>12500</v>
      </c>
    </row>
    <row r="17" s="18" customFormat="true" ht="36" customHeight="true" spans="1:3">
      <c r="A17" s="24" t="s">
        <v>783</v>
      </c>
      <c r="B17" s="29"/>
      <c r="C17" s="29">
        <f>B18+C19</f>
        <v>326840</v>
      </c>
    </row>
    <row r="18" s="18" customFormat="true" ht="36" customHeight="true" spans="1:3">
      <c r="A18" s="26" t="s">
        <v>784</v>
      </c>
      <c r="B18" s="28">
        <v>275840</v>
      </c>
      <c r="C18" s="28"/>
    </row>
    <row r="19" s="18" customFormat="true" ht="36" customHeight="true" spans="1:3">
      <c r="A19" s="26" t="s">
        <v>785</v>
      </c>
      <c r="B19" s="28"/>
      <c r="C19" s="28">
        <v>51000</v>
      </c>
    </row>
    <row r="20" s="19" customFormat="true" ht="36" customHeight="true" spans="1:3">
      <c r="A20" s="30" t="s">
        <v>786</v>
      </c>
      <c r="B20" s="30"/>
      <c r="C20" s="30"/>
    </row>
  </sheetData>
  <mergeCells count="2">
    <mergeCell ref="A1:C1"/>
    <mergeCell ref="A20:C20"/>
  </mergeCells>
  <printOptions horizontalCentered="true"/>
  <pageMargins left="0.786805555555556" right="0.786805555555556" top="0.786805555555556" bottom="0.944444444444444" header="0.511805555555556" footer="0.786805555555556"/>
  <pageSetup paperSize="9" firstPageNumber="62" fitToHeight="0" orientation="portrait" useFirstPageNumber="true" horizontalDpi="600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1229"/>
  <sheetViews>
    <sheetView view="pageBreakPreview" zoomScaleNormal="100" zoomScaleSheetLayoutView="100" workbookViewId="0">
      <selection activeCell="G22" sqref="G22"/>
    </sheetView>
  </sheetViews>
  <sheetFormatPr defaultColWidth="9" defaultRowHeight="21" customHeight="true" outlineLevelCol="3"/>
  <cols>
    <col min="1" max="1" width="34.6" style="266" customWidth="true"/>
    <col min="2" max="2" width="15.9916666666667" style="275" customWidth="true"/>
    <col min="3" max="3" width="16.45" style="275" customWidth="true"/>
    <col min="4" max="4" width="18.625" style="275" customWidth="true"/>
    <col min="5" max="16384" width="9" style="266"/>
  </cols>
  <sheetData>
    <row r="1" s="1" customFormat="true" ht="33" customHeight="true" spans="1:4">
      <c r="A1" s="157" t="s">
        <v>34</v>
      </c>
      <c r="B1" s="276"/>
      <c r="C1" s="276"/>
      <c r="D1" s="276"/>
    </row>
    <row r="2" s="265" customFormat="true" ht="19" customHeight="true" spans="1:4">
      <c r="A2" s="277"/>
      <c r="B2" s="278"/>
      <c r="C2" s="278"/>
      <c r="D2" s="279" t="s">
        <v>35</v>
      </c>
    </row>
    <row r="3" s="265" customFormat="true" ht="18" customHeight="true" spans="1:4">
      <c r="A3" s="280" t="s">
        <v>36</v>
      </c>
      <c r="B3" s="281" t="s">
        <v>37</v>
      </c>
      <c r="C3" s="281"/>
      <c r="D3" s="281"/>
    </row>
    <row r="4" s="265" customFormat="true" ht="18" customHeight="true" spans="1:4">
      <c r="A4" s="282"/>
      <c r="B4" s="281" t="s">
        <v>38</v>
      </c>
      <c r="C4" s="281" t="s">
        <v>39</v>
      </c>
      <c r="D4" s="281" t="s">
        <v>40</v>
      </c>
    </row>
    <row r="5" s="265" customFormat="true" ht="23" customHeight="true" spans="1:4">
      <c r="A5" s="283" t="s">
        <v>41</v>
      </c>
      <c r="B5" s="284">
        <f>C5+D5</f>
        <v>35598</v>
      </c>
      <c r="C5" s="284">
        <v>35580</v>
      </c>
      <c r="D5" s="284">
        <v>18</v>
      </c>
    </row>
    <row r="6" s="265" customFormat="true" ht="23" customHeight="true" spans="1:4">
      <c r="A6" s="283" t="s">
        <v>42</v>
      </c>
      <c r="B6" s="284">
        <f t="shared" ref="B5:B29" si="0">C6+D6</f>
        <v>0</v>
      </c>
      <c r="C6" s="285"/>
      <c r="D6" s="285"/>
    </row>
    <row r="7" s="265" customFormat="true" ht="23" customHeight="true" spans="1:4">
      <c r="A7" s="283" t="s">
        <v>43</v>
      </c>
      <c r="B7" s="284">
        <f t="shared" si="0"/>
        <v>257</v>
      </c>
      <c r="C7" s="284">
        <v>257</v>
      </c>
      <c r="D7" s="284"/>
    </row>
    <row r="8" s="265" customFormat="true" ht="23" customHeight="true" spans="1:4">
      <c r="A8" s="283" t="s">
        <v>44</v>
      </c>
      <c r="B8" s="284">
        <f t="shared" si="0"/>
        <v>10331</v>
      </c>
      <c r="C8" s="284">
        <v>9220</v>
      </c>
      <c r="D8" s="284">
        <v>1111</v>
      </c>
    </row>
    <row r="9" s="265" customFormat="true" ht="23" customHeight="true" spans="1:4">
      <c r="A9" s="283" t="s">
        <v>45</v>
      </c>
      <c r="B9" s="284">
        <f t="shared" si="0"/>
        <v>71254</v>
      </c>
      <c r="C9" s="284">
        <v>61603</v>
      </c>
      <c r="D9" s="284">
        <v>9651</v>
      </c>
    </row>
    <row r="10" s="265" customFormat="true" ht="23" customHeight="true" spans="1:4">
      <c r="A10" s="283" t="s">
        <v>46</v>
      </c>
      <c r="B10" s="284">
        <f t="shared" si="0"/>
        <v>126</v>
      </c>
      <c r="C10" s="284">
        <v>126</v>
      </c>
      <c r="D10" s="284"/>
    </row>
    <row r="11" s="265" customFormat="true" ht="23" customHeight="true" spans="1:4">
      <c r="A11" s="283" t="s">
        <v>47</v>
      </c>
      <c r="B11" s="284">
        <f t="shared" si="0"/>
        <v>2051</v>
      </c>
      <c r="C11" s="284">
        <v>1756</v>
      </c>
      <c r="D11" s="284">
        <v>295</v>
      </c>
    </row>
    <row r="12" s="265" customFormat="true" ht="23" customHeight="true" spans="1:4">
      <c r="A12" s="283" t="s">
        <v>48</v>
      </c>
      <c r="B12" s="284">
        <f t="shared" si="0"/>
        <v>48376</v>
      </c>
      <c r="C12" s="284">
        <v>34483</v>
      </c>
      <c r="D12" s="284">
        <v>13893</v>
      </c>
    </row>
    <row r="13" s="265" customFormat="true" ht="23" customHeight="true" spans="1:4">
      <c r="A13" s="283" t="s">
        <v>49</v>
      </c>
      <c r="B13" s="284">
        <f t="shared" si="0"/>
        <v>29275</v>
      </c>
      <c r="C13" s="284">
        <v>23549</v>
      </c>
      <c r="D13" s="284">
        <v>5726</v>
      </c>
    </row>
    <row r="14" s="265" customFormat="true" ht="23" customHeight="true" spans="1:4">
      <c r="A14" s="286" t="s">
        <v>50</v>
      </c>
      <c r="B14" s="284">
        <f t="shared" si="0"/>
        <v>6811</v>
      </c>
      <c r="C14" s="284">
        <v>176</v>
      </c>
      <c r="D14" s="284">
        <v>6635</v>
      </c>
    </row>
    <row r="15" s="265" customFormat="true" ht="23" customHeight="true" spans="1:4">
      <c r="A15" s="283" t="s">
        <v>51</v>
      </c>
      <c r="B15" s="284">
        <f t="shared" si="0"/>
        <v>4495</v>
      </c>
      <c r="C15" s="284">
        <v>3523</v>
      </c>
      <c r="D15" s="284">
        <v>972</v>
      </c>
    </row>
    <row r="16" s="265" customFormat="true" ht="23" customHeight="true" spans="1:4">
      <c r="A16" s="283" t="s">
        <v>52</v>
      </c>
      <c r="B16" s="284">
        <f t="shared" si="0"/>
        <v>84901</v>
      </c>
      <c r="C16" s="284">
        <v>36632</v>
      </c>
      <c r="D16" s="284">
        <v>48269</v>
      </c>
    </row>
    <row r="17" s="265" customFormat="true" ht="23" customHeight="true" spans="1:4">
      <c r="A17" s="283" t="s">
        <v>53</v>
      </c>
      <c r="B17" s="284">
        <f t="shared" si="0"/>
        <v>15347</v>
      </c>
      <c r="C17" s="284">
        <v>5427</v>
      </c>
      <c r="D17" s="284">
        <v>9920</v>
      </c>
    </row>
    <row r="18" s="265" customFormat="true" ht="23" customHeight="true" spans="1:4">
      <c r="A18" s="286" t="s">
        <v>54</v>
      </c>
      <c r="B18" s="284">
        <f t="shared" si="0"/>
        <v>163</v>
      </c>
      <c r="C18" s="284">
        <v>163</v>
      </c>
      <c r="D18" s="284"/>
    </row>
    <row r="19" s="265" customFormat="true" ht="23" customHeight="true" spans="1:4">
      <c r="A19" s="283" t="s">
        <v>55</v>
      </c>
      <c r="B19" s="284">
        <f t="shared" si="0"/>
        <v>418</v>
      </c>
      <c r="C19" s="284">
        <v>403</v>
      </c>
      <c r="D19" s="284">
        <v>15</v>
      </c>
    </row>
    <row r="20" s="265" customFormat="true" ht="23" customHeight="true" spans="1:4">
      <c r="A20" s="283" t="s">
        <v>56</v>
      </c>
      <c r="B20" s="284">
        <f t="shared" si="0"/>
        <v>50</v>
      </c>
      <c r="C20" s="284">
        <v>50</v>
      </c>
      <c r="D20" s="284"/>
    </row>
    <row r="21" s="265" customFormat="true" ht="23" customHeight="true" spans="1:4">
      <c r="A21" s="283" t="s">
        <v>57</v>
      </c>
      <c r="B21" s="284">
        <f t="shared" si="0"/>
        <v>0</v>
      </c>
      <c r="C21" s="284"/>
      <c r="D21" s="284"/>
    </row>
    <row r="22" s="265" customFormat="true" ht="23" customHeight="true" spans="1:4">
      <c r="A22" s="283" t="s">
        <v>58</v>
      </c>
      <c r="B22" s="284">
        <f t="shared" si="0"/>
        <v>1583</v>
      </c>
      <c r="C22" s="284">
        <v>1583</v>
      </c>
      <c r="D22" s="284"/>
    </row>
    <row r="23" s="265" customFormat="true" ht="23" customHeight="true" spans="1:4">
      <c r="A23" s="283" t="s">
        <v>59</v>
      </c>
      <c r="B23" s="284">
        <f t="shared" si="0"/>
        <v>9897</v>
      </c>
      <c r="C23" s="284">
        <v>9897</v>
      </c>
      <c r="D23" s="284"/>
    </row>
    <row r="24" s="265" customFormat="true" ht="23" customHeight="true" spans="1:4">
      <c r="A24" s="287" t="s">
        <v>60</v>
      </c>
      <c r="B24" s="284">
        <f t="shared" si="0"/>
        <v>1912</v>
      </c>
      <c r="C24" s="284">
        <v>886</v>
      </c>
      <c r="D24" s="284">
        <v>1026</v>
      </c>
    </row>
    <row r="25" s="265" customFormat="true" ht="23" customHeight="true" spans="1:4">
      <c r="A25" s="287" t="s">
        <v>61</v>
      </c>
      <c r="B25" s="284">
        <f t="shared" si="0"/>
        <v>1895</v>
      </c>
      <c r="C25" s="284">
        <v>1885</v>
      </c>
      <c r="D25" s="284">
        <v>10</v>
      </c>
    </row>
    <row r="26" s="265" customFormat="true" ht="23" customHeight="true" spans="1:4">
      <c r="A26" s="283" t="s">
        <v>62</v>
      </c>
      <c r="B26" s="284">
        <f t="shared" si="0"/>
        <v>3434</v>
      </c>
      <c r="C26" s="284">
        <v>3434</v>
      </c>
      <c r="D26" s="284"/>
    </row>
    <row r="27" s="265" customFormat="true" ht="23" customHeight="true" spans="1:4">
      <c r="A27" s="286" t="s">
        <v>63</v>
      </c>
      <c r="B27" s="284">
        <f t="shared" si="0"/>
        <v>3020</v>
      </c>
      <c r="C27" s="284">
        <v>3000</v>
      </c>
      <c r="D27" s="284">
        <v>20</v>
      </c>
    </row>
    <row r="28" s="265" customFormat="true" ht="23" customHeight="true" spans="1:4">
      <c r="A28" s="283" t="s">
        <v>64</v>
      </c>
      <c r="B28" s="284">
        <f t="shared" si="0"/>
        <v>10694</v>
      </c>
      <c r="C28" s="284">
        <v>10694</v>
      </c>
      <c r="D28" s="284"/>
    </row>
    <row r="29" s="265" customFormat="true" ht="23" customHeight="true" spans="1:4">
      <c r="A29" s="283" t="s">
        <v>65</v>
      </c>
      <c r="B29" s="284">
        <f t="shared" si="0"/>
        <v>5</v>
      </c>
      <c r="C29" s="284">
        <v>5</v>
      </c>
      <c r="D29" s="284"/>
    </row>
    <row r="30" s="265" customFormat="true" ht="23" customHeight="true" spans="1:4">
      <c r="A30" s="212" t="s">
        <v>66</v>
      </c>
      <c r="B30" s="288">
        <f>SUM(B5:B29)</f>
        <v>341893</v>
      </c>
      <c r="C30" s="288">
        <f>SUM(C5:C29)</f>
        <v>244332</v>
      </c>
      <c r="D30" s="288">
        <f>SUM(D5:D28)</f>
        <v>97561</v>
      </c>
    </row>
    <row r="31" s="266" customFormat="true" customHeight="true" spans="1:4">
      <c r="A31" s="266" t="s">
        <v>67</v>
      </c>
      <c r="B31" s="275"/>
      <c r="C31" s="275"/>
      <c r="D31" s="275"/>
    </row>
    <row r="32" s="266" customFormat="true" customHeight="true" spans="2:4">
      <c r="B32" s="275"/>
      <c r="C32" s="275"/>
      <c r="D32" s="275"/>
    </row>
    <row r="33" s="266" customFormat="true" customHeight="true" spans="2:4">
      <c r="B33" s="275"/>
      <c r="C33" s="275"/>
      <c r="D33" s="275"/>
    </row>
    <row r="34" s="266" customFormat="true" customHeight="true" spans="2:4">
      <c r="B34" s="275"/>
      <c r="C34" s="275"/>
      <c r="D34" s="275"/>
    </row>
    <row r="35" s="266" customFormat="true" customHeight="true" spans="2:4">
      <c r="B35" s="275"/>
      <c r="C35" s="275"/>
      <c r="D35" s="275"/>
    </row>
    <row r="36" s="266" customFormat="true" customHeight="true" spans="2:4">
      <c r="B36" s="275"/>
      <c r="C36" s="275"/>
      <c r="D36" s="275"/>
    </row>
    <row r="37" s="266" customFormat="true" customHeight="true" spans="2:4">
      <c r="B37" s="275"/>
      <c r="C37" s="275"/>
      <c r="D37" s="275"/>
    </row>
    <row r="38" s="266" customFormat="true" customHeight="true" spans="2:4">
      <c r="B38" s="275"/>
      <c r="C38" s="275"/>
      <c r="D38" s="275"/>
    </row>
    <row r="39" s="266" customFormat="true" customHeight="true" spans="2:4">
      <c r="B39" s="275"/>
      <c r="C39" s="275"/>
      <c r="D39" s="275"/>
    </row>
    <row r="40" s="266" customFormat="true" customHeight="true" spans="2:4">
      <c r="B40" s="275"/>
      <c r="C40" s="275"/>
      <c r="D40" s="275"/>
    </row>
    <row r="41" s="266" customFormat="true" customHeight="true" spans="2:4">
      <c r="B41" s="275"/>
      <c r="C41" s="275"/>
      <c r="D41" s="275"/>
    </row>
    <row r="42" s="266" customFormat="true" customHeight="true" spans="2:4">
      <c r="B42" s="275"/>
      <c r="C42" s="275"/>
      <c r="D42" s="275"/>
    </row>
    <row r="43" s="266" customFormat="true" customHeight="true" spans="2:4">
      <c r="B43" s="275"/>
      <c r="C43" s="275"/>
      <c r="D43" s="275"/>
    </row>
    <row r="44" s="266" customFormat="true" customHeight="true" spans="2:4">
      <c r="B44" s="275"/>
      <c r="C44" s="275"/>
      <c r="D44" s="275"/>
    </row>
    <row r="45" s="266" customFormat="true" customHeight="true" spans="2:4">
      <c r="B45" s="275"/>
      <c r="C45" s="275"/>
      <c r="D45" s="275"/>
    </row>
    <row r="46" s="266" customFormat="true" customHeight="true" spans="2:4">
      <c r="B46" s="275"/>
      <c r="C46" s="275"/>
      <c r="D46" s="275"/>
    </row>
    <row r="47" s="266" customFormat="true" customHeight="true" spans="2:4">
      <c r="B47" s="275"/>
      <c r="C47" s="275"/>
      <c r="D47" s="275"/>
    </row>
    <row r="48" s="266" customFormat="true" customHeight="true" spans="2:4">
      <c r="B48" s="275"/>
      <c r="C48" s="275"/>
      <c r="D48" s="275"/>
    </row>
    <row r="49" s="266" customFormat="true" customHeight="true" spans="2:4">
      <c r="B49" s="275"/>
      <c r="C49" s="275"/>
      <c r="D49" s="275"/>
    </row>
    <row r="50" s="266" customFormat="true" customHeight="true" spans="2:4">
      <c r="B50" s="275"/>
      <c r="C50" s="275"/>
      <c r="D50" s="275"/>
    </row>
    <row r="51" s="266" customFormat="true" customHeight="true" spans="2:4">
      <c r="B51" s="275"/>
      <c r="C51" s="275"/>
      <c r="D51" s="275"/>
    </row>
    <row r="52" s="266" customFormat="true" customHeight="true" spans="2:4">
      <c r="B52" s="275"/>
      <c r="C52" s="275"/>
      <c r="D52" s="275"/>
    </row>
    <row r="53" s="266" customFormat="true" customHeight="true" spans="2:4">
      <c r="B53" s="275"/>
      <c r="C53" s="275"/>
      <c r="D53" s="275"/>
    </row>
    <row r="54" s="266" customFormat="true" customHeight="true" spans="2:4">
      <c r="B54" s="275"/>
      <c r="C54" s="275"/>
      <c r="D54" s="275"/>
    </row>
    <row r="55" s="266" customFormat="true" customHeight="true" spans="2:4">
      <c r="B55" s="275"/>
      <c r="C55" s="275"/>
      <c r="D55" s="275"/>
    </row>
    <row r="56" s="266" customFormat="true" customHeight="true" spans="2:4">
      <c r="B56" s="275"/>
      <c r="C56" s="275"/>
      <c r="D56" s="275"/>
    </row>
    <row r="57" s="266" customFormat="true" customHeight="true" spans="2:4">
      <c r="B57" s="275"/>
      <c r="C57" s="275"/>
      <c r="D57" s="275"/>
    </row>
    <row r="58" s="266" customFormat="true" customHeight="true" spans="2:4">
      <c r="B58" s="275"/>
      <c r="C58" s="275"/>
      <c r="D58" s="275"/>
    </row>
    <row r="59" s="266" customFormat="true" customHeight="true" spans="2:4">
      <c r="B59" s="275"/>
      <c r="C59" s="275"/>
      <c r="D59" s="275"/>
    </row>
    <row r="60" s="266" customFormat="true" customHeight="true" spans="2:4">
      <c r="B60" s="275"/>
      <c r="C60" s="275"/>
      <c r="D60" s="275"/>
    </row>
    <row r="61" s="266" customFormat="true" customHeight="true" spans="2:4">
      <c r="B61" s="275"/>
      <c r="C61" s="275"/>
      <c r="D61" s="275"/>
    </row>
    <row r="62" s="266" customFormat="true" customHeight="true" spans="2:4">
      <c r="B62" s="275"/>
      <c r="C62" s="275"/>
      <c r="D62" s="275"/>
    </row>
    <row r="63" s="266" customFormat="true" customHeight="true" spans="2:4">
      <c r="B63" s="275"/>
      <c r="C63" s="275"/>
      <c r="D63" s="275"/>
    </row>
    <row r="64" s="266" customFormat="true" customHeight="true" spans="2:4">
      <c r="B64" s="275"/>
      <c r="C64" s="275"/>
      <c r="D64" s="275"/>
    </row>
    <row r="65" s="266" customFormat="true" customHeight="true" spans="2:4">
      <c r="B65" s="275"/>
      <c r="C65" s="275"/>
      <c r="D65" s="275"/>
    </row>
    <row r="66" s="266" customFormat="true" customHeight="true" spans="2:4">
      <c r="B66" s="275"/>
      <c r="C66" s="275"/>
      <c r="D66" s="275"/>
    </row>
    <row r="67" s="266" customFormat="true" customHeight="true" spans="2:4">
      <c r="B67" s="275"/>
      <c r="C67" s="275"/>
      <c r="D67" s="275"/>
    </row>
    <row r="68" s="266" customFormat="true" customHeight="true" spans="2:4">
      <c r="B68" s="275"/>
      <c r="C68" s="275"/>
      <c r="D68" s="275"/>
    </row>
    <row r="69" s="266" customFormat="true" customHeight="true" spans="2:4">
      <c r="B69" s="275"/>
      <c r="C69" s="275"/>
      <c r="D69" s="275"/>
    </row>
    <row r="70" s="266" customFormat="true" customHeight="true" spans="2:4">
      <c r="B70" s="275"/>
      <c r="C70" s="275"/>
      <c r="D70" s="275"/>
    </row>
    <row r="71" s="266" customFormat="true" customHeight="true" spans="2:4">
      <c r="B71" s="275"/>
      <c r="C71" s="275"/>
      <c r="D71" s="275"/>
    </row>
    <row r="72" s="266" customFormat="true" customHeight="true" spans="2:4">
      <c r="B72" s="275"/>
      <c r="C72" s="275"/>
      <c r="D72" s="275"/>
    </row>
    <row r="73" s="266" customFormat="true" customHeight="true" spans="2:4">
      <c r="B73" s="275"/>
      <c r="C73" s="275"/>
      <c r="D73" s="275"/>
    </row>
    <row r="74" s="266" customFormat="true" customHeight="true" spans="2:4">
      <c r="B74" s="275"/>
      <c r="C74" s="275"/>
      <c r="D74" s="275"/>
    </row>
    <row r="75" s="266" customFormat="true" customHeight="true" spans="2:4">
      <c r="B75" s="275"/>
      <c r="C75" s="275"/>
      <c r="D75" s="275"/>
    </row>
    <row r="76" s="266" customFormat="true" customHeight="true" spans="2:4">
      <c r="B76" s="275"/>
      <c r="C76" s="275"/>
      <c r="D76" s="275"/>
    </row>
    <row r="77" s="266" customFormat="true" customHeight="true" spans="2:4">
      <c r="B77" s="275"/>
      <c r="C77" s="275"/>
      <c r="D77" s="275"/>
    </row>
    <row r="78" s="266" customFormat="true" customHeight="true" spans="2:4">
      <c r="B78" s="275"/>
      <c r="C78" s="275"/>
      <c r="D78" s="275"/>
    </row>
    <row r="79" s="266" customFormat="true" customHeight="true" spans="2:4">
      <c r="B79" s="275"/>
      <c r="C79" s="275"/>
      <c r="D79" s="275"/>
    </row>
    <row r="80" s="266" customFormat="true" customHeight="true" spans="2:4">
      <c r="B80" s="275"/>
      <c r="C80" s="275"/>
      <c r="D80" s="275"/>
    </row>
    <row r="81" s="266" customFormat="true" customHeight="true" spans="2:4">
      <c r="B81" s="275"/>
      <c r="C81" s="275"/>
      <c r="D81" s="275"/>
    </row>
    <row r="82" s="266" customFormat="true" customHeight="true" spans="2:4">
      <c r="B82" s="275"/>
      <c r="C82" s="275"/>
      <c r="D82" s="275"/>
    </row>
    <row r="83" s="266" customFormat="true" customHeight="true" spans="2:4">
      <c r="B83" s="275"/>
      <c r="C83" s="275"/>
      <c r="D83" s="275"/>
    </row>
    <row r="84" s="266" customFormat="true" customHeight="true" spans="2:4">
      <c r="B84" s="275"/>
      <c r="C84" s="275"/>
      <c r="D84" s="275"/>
    </row>
    <row r="85" s="266" customFormat="true" customHeight="true" spans="2:4">
      <c r="B85" s="275"/>
      <c r="C85" s="275"/>
      <c r="D85" s="275"/>
    </row>
    <row r="86" s="266" customFormat="true" customHeight="true" spans="2:4">
      <c r="B86" s="275"/>
      <c r="C86" s="275"/>
      <c r="D86" s="275"/>
    </row>
    <row r="87" s="266" customFormat="true" customHeight="true" spans="2:4">
      <c r="B87" s="275"/>
      <c r="C87" s="275"/>
      <c r="D87" s="275"/>
    </row>
    <row r="88" s="266" customFormat="true" customHeight="true" spans="2:4">
      <c r="B88" s="275"/>
      <c r="C88" s="275"/>
      <c r="D88" s="275"/>
    </row>
    <row r="89" s="266" customFormat="true" customHeight="true" spans="2:4">
      <c r="B89" s="275"/>
      <c r="C89" s="275"/>
      <c r="D89" s="275"/>
    </row>
    <row r="90" s="266" customFormat="true" customHeight="true" spans="2:4">
      <c r="B90" s="275"/>
      <c r="C90" s="275"/>
      <c r="D90" s="275"/>
    </row>
    <row r="91" s="266" customFormat="true" customHeight="true" spans="2:4">
      <c r="B91" s="275"/>
      <c r="C91" s="275"/>
      <c r="D91" s="275"/>
    </row>
    <row r="92" s="266" customFormat="true" customHeight="true" spans="2:4">
      <c r="B92" s="275"/>
      <c r="C92" s="275"/>
      <c r="D92" s="275"/>
    </row>
    <row r="93" s="266" customFormat="true" customHeight="true" spans="2:4">
      <c r="B93" s="275"/>
      <c r="C93" s="275"/>
      <c r="D93" s="275"/>
    </row>
    <row r="94" s="266" customFormat="true" customHeight="true" spans="2:4">
      <c r="B94" s="275"/>
      <c r="C94" s="275"/>
      <c r="D94" s="275"/>
    </row>
    <row r="95" s="266" customFormat="true" customHeight="true" spans="2:4">
      <c r="B95" s="275"/>
      <c r="C95" s="275"/>
      <c r="D95" s="275"/>
    </row>
    <row r="96" s="266" customFormat="true" customHeight="true" spans="2:4">
      <c r="B96" s="275"/>
      <c r="C96" s="275"/>
      <c r="D96" s="275"/>
    </row>
    <row r="97" s="266" customFormat="true" customHeight="true" spans="2:4">
      <c r="B97" s="275"/>
      <c r="C97" s="275"/>
      <c r="D97" s="275"/>
    </row>
    <row r="98" s="266" customFormat="true" customHeight="true" spans="2:4">
      <c r="B98" s="275"/>
      <c r="C98" s="275"/>
      <c r="D98" s="275"/>
    </row>
    <row r="99" s="266" customFormat="true" customHeight="true" spans="2:4">
      <c r="B99" s="275"/>
      <c r="C99" s="275"/>
      <c r="D99" s="275"/>
    </row>
    <row r="100" s="266" customFormat="true" customHeight="true" spans="2:4">
      <c r="B100" s="275"/>
      <c r="C100" s="275"/>
      <c r="D100" s="275"/>
    </row>
    <row r="101" s="266" customFormat="true" customHeight="true" spans="2:4">
      <c r="B101" s="275"/>
      <c r="C101" s="275"/>
      <c r="D101" s="275"/>
    </row>
    <row r="102" s="266" customFormat="true" customHeight="true" spans="2:4">
      <c r="B102" s="275"/>
      <c r="C102" s="275"/>
      <c r="D102" s="275"/>
    </row>
    <row r="103" s="266" customFormat="true" customHeight="true" spans="2:4">
      <c r="B103" s="275"/>
      <c r="C103" s="275"/>
      <c r="D103" s="275"/>
    </row>
    <row r="104" s="266" customFormat="true" customHeight="true" spans="2:4">
      <c r="B104" s="275"/>
      <c r="C104" s="275"/>
      <c r="D104" s="275"/>
    </row>
    <row r="105" s="266" customFormat="true" customHeight="true" spans="2:4">
      <c r="B105" s="275"/>
      <c r="C105" s="275"/>
      <c r="D105" s="275"/>
    </row>
    <row r="106" s="266" customFormat="true" customHeight="true" spans="2:4">
      <c r="B106" s="275"/>
      <c r="C106" s="275"/>
      <c r="D106" s="275"/>
    </row>
    <row r="107" s="266" customFormat="true" customHeight="true" spans="2:4">
      <c r="B107" s="275"/>
      <c r="C107" s="275"/>
      <c r="D107" s="275"/>
    </row>
    <row r="108" s="266" customFormat="true" customHeight="true" spans="2:4">
      <c r="B108" s="275"/>
      <c r="C108" s="275"/>
      <c r="D108" s="275"/>
    </row>
    <row r="109" s="266" customFormat="true" customHeight="true" spans="2:4">
      <c r="B109" s="275"/>
      <c r="C109" s="275"/>
      <c r="D109" s="275"/>
    </row>
    <row r="110" s="266" customFormat="true" customHeight="true" spans="2:4">
      <c r="B110" s="275"/>
      <c r="C110" s="275"/>
      <c r="D110" s="275"/>
    </row>
    <row r="111" s="266" customFormat="true" customHeight="true" spans="2:4">
      <c r="B111" s="275"/>
      <c r="C111" s="275"/>
      <c r="D111" s="275"/>
    </row>
    <row r="112" s="266" customFormat="true" customHeight="true" spans="2:4">
      <c r="B112" s="275"/>
      <c r="C112" s="275"/>
      <c r="D112" s="275"/>
    </row>
    <row r="113" s="266" customFormat="true" customHeight="true" spans="2:4">
      <c r="B113" s="275"/>
      <c r="C113" s="275"/>
      <c r="D113" s="275"/>
    </row>
    <row r="114" s="266" customFormat="true" customHeight="true" spans="2:4">
      <c r="B114" s="275"/>
      <c r="C114" s="275"/>
      <c r="D114" s="275"/>
    </row>
    <row r="115" s="266" customFormat="true" customHeight="true" spans="2:4">
      <c r="B115" s="275"/>
      <c r="C115" s="275"/>
      <c r="D115" s="275"/>
    </row>
    <row r="116" s="266" customFormat="true" customHeight="true" spans="2:4">
      <c r="B116" s="275"/>
      <c r="C116" s="275"/>
      <c r="D116" s="275"/>
    </row>
    <row r="117" s="266" customFormat="true" customHeight="true" spans="2:4">
      <c r="B117" s="275"/>
      <c r="C117" s="275"/>
      <c r="D117" s="275"/>
    </row>
    <row r="118" s="266" customFormat="true" customHeight="true" spans="2:4">
      <c r="B118" s="275"/>
      <c r="C118" s="275"/>
      <c r="D118" s="275"/>
    </row>
    <row r="119" s="266" customFormat="true" customHeight="true" spans="2:4">
      <c r="B119" s="275"/>
      <c r="C119" s="275"/>
      <c r="D119" s="275"/>
    </row>
    <row r="120" s="266" customFormat="true" customHeight="true" spans="2:4">
      <c r="B120" s="275"/>
      <c r="C120" s="275"/>
      <c r="D120" s="275"/>
    </row>
    <row r="121" s="266" customFormat="true" customHeight="true" spans="2:4">
      <c r="B121" s="275"/>
      <c r="C121" s="275"/>
      <c r="D121" s="275"/>
    </row>
    <row r="122" s="266" customFormat="true" customHeight="true" spans="2:4">
      <c r="B122" s="275"/>
      <c r="C122" s="275"/>
      <c r="D122" s="275"/>
    </row>
    <row r="123" s="266" customFormat="true" customHeight="true" spans="2:4">
      <c r="B123" s="275"/>
      <c r="C123" s="275"/>
      <c r="D123" s="275"/>
    </row>
    <row r="124" s="266" customFormat="true" customHeight="true" spans="2:4">
      <c r="B124" s="275"/>
      <c r="C124" s="275"/>
      <c r="D124" s="275"/>
    </row>
    <row r="125" s="266" customFormat="true" customHeight="true" spans="2:4">
      <c r="B125" s="275"/>
      <c r="C125" s="275"/>
      <c r="D125" s="275"/>
    </row>
    <row r="126" s="266" customFormat="true" customHeight="true" spans="2:4">
      <c r="B126" s="275"/>
      <c r="C126" s="275"/>
      <c r="D126" s="275"/>
    </row>
    <row r="127" s="266" customFormat="true" customHeight="true" spans="2:4">
      <c r="B127" s="275"/>
      <c r="C127" s="275"/>
      <c r="D127" s="275"/>
    </row>
    <row r="128" s="266" customFormat="true" customHeight="true" spans="2:4">
      <c r="B128" s="275"/>
      <c r="C128" s="275"/>
      <c r="D128" s="275"/>
    </row>
    <row r="129" s="266" customFormat="true" customHeight="true" spans="2:4">
      <c r="B129" s="275"/>
      <c r="C129" s="275"/>
      <c r="D129" s="275"/>
    </row>
    <row r="130" s="266" customFormat="true" customHeight="true" spans="2:4">
      <c r="B130" s="275"/>
      <c r="C130" s="275"/>
      <c r="D130" s="275"/>
    </row>
    <row r="131" s="266" customFormat="true" customHeight="true" spans="2:4">
      <c r="B131" s="275"/>
      <c r="C131" s="275"/>
      <c r="D131" s="275"/>
    </row>
    <row r="132" s="266" customFormat="true" customHeight="true" spans="2:4">
      <c r="B132" s="275"/>
      <c r="C132" s="275"/>
      <c r="D132" s="275"/>
    </row>
    <row r="133" s="266" customFormat="true" customHeight="true" spans="2:4">
      <c r="B133" s="275"/>
      <c r="C133" s="275"/>
      <c r="D133" s="275"/>
    </row>
    <row r="134" s="266" customFormat="true" customHeight="true" spans="2:4">
      <c r="B134" s="275"/>
      <c r="C134" s="275"/>
      <c r="D134" s="275"/>
    </row>
    <row r="135" s="266" customFormat="true" customHeight="true" spans="2:4">
      <c r="B135" s="275"/>
      <c r="C135" s="275"/>
      <c r="D135" s="275"/>
    </row>
    <row r="136" s="266" customFormat="true" customHeight="true" spans="2:4">
      <c r="B136" s="275"/>
      <c r="C136" s="275"/>
      <c r="D136" s="275"/>
    </row>
    <row r="137" s="266" customFormat="true" customHeight="true" spans="2:4">
      <c r="B137" s="275"/>
      <c r="C137" s="275"/>
      <c r="D137" s="275"/>
    </row>
    <row r="138" s="266" customFormat="true" customHeight="true" spans="2:4">
      <c r="B138" s="275"/>
      <c r="C138" s="275"/>
      <c r="D138" s="275"/>
    </row>
    <row r="139" s="266" customFormat="true" customHeight="true" spans="2:4">
      <c r="B139" s="275"/>
      <c r="C139" s="275"/>
      <c r="D139" s="275"/>
    </row>
    <row r="140" s="266" customFormat="true" customHeight="true" spans="2:4">
      <c r="B140" s="275"/>
      <c r="C140" s="275"/>
      <c r="D140" s="275"/>
    </row>
    <row r="141" s="266" customFormat="true" customHeight="true" spans="2:4">
      <c r="B141" s="275"/>
      <c r="C141" s="275"/>
      <c r="D141" s="275"/>
    </row>
    <row r="142" s="266" customFormat="true" customHeight="true" spans="2:4">
      <c r="B142" s="275"/>
      <c r="C142" s="275"/>
      <c r="D142" s="275"/>
    </row>
    <row r="143" s="266" customFormat="true" customHeight="true" spans="2:4">
      <c r="B143" s="275"/>
      <c r="C143" s="275"/>
      <c r="D143" s="275"/>
    </row>
    <row r="144" s="266" customFormat="true" customHeight="true" spans="2:4">
      <c r="B144" s="275"/>
      <c r="C144" s="275"/>
      <c r="D144" s="275"/>
    </row>
    <row r="145" s="266" customFormat="true" customHeight="true" spans="2:4">
      <c r="B145" s="275"/>
      <c r="C145" s="275"/>
      <c r="D145" s="275"/>
    </row>
    <row r="146" s="266" customFormat="true" customHeight="true" spans="2:4">
      <c r="B146" s="275"/>
      <c r="C146" s="275"/>
      <c r="D146" s="275"/>
    </row>
    <row r="147" s="266" customFormat="true" customHeight="true" spans="2:4">
      <c r="B147" s="275"/>
      <c r="C147" s="275"/>
      <c r="D147" s="275"/>
    </row>
    <row r="148" s="266" customFormat="true" customHeight="true" spans="2:4">
      <c r="B148" s="275"/>
      <c r="C148" s="275"/>
      <c r="D148" s="275"/>
    </row>
    <row r="149" s="266" customFormat="true" customHeight="true" spans="2:4">
      <c r="B149" s="275"/>
      <c r="C149" s="275"/>
      <c r="D149" s="275"/>
    </row>
    <row r="150" s="266" customFormat="true" customHeight="true" spans="2:4">
      <c r="B150" s="275"/>
      <c r="C150" s="275"/>
      <c r="D150" s="275"/>
    </row>
    <row r="151" s="266" customFormat="true" customHeight="true" spans="2:4">
      <c r="B151" s="275"/>
      <c r="C151" s="275"/>
      <c r="D151" s="275"/>
    </row>
    <row r="152" s="266" customFormat="true" customHeight="true" spans="2:4">
      <c r="B152" s="275"/>
      <c r="C152" s="275"/>
      <c r="D152" s="275"/>
    </row>
    <row r="153" s="266" customFormat="true" customHeight="true" spans="2:4">
      <c r="B153" s="275"/>
      <c r="C153" s="275"/>
      <c r="D153" s="275"/>
    </row>
    <row r="154" s="266" customFormat="true" customHeight="true" spans="2:4">
      <c r="B154" s="275"/>
      <c r="C154" s="275"/>
      <c r="D154" s="275"/>
    </row>
    <row r="155" s="266" customFormat="true" customHeight="true" spans="2:4">
      <c r="B155" s="275"/>
      <c r="C155" s="275"/>
      <c r="D155" s="275"/>
    </row>
    <row r="156" s="266" customFormat="true" customHeight="true" spans="2:4">
      <c r="B156" s="275"/>
      <c r="C156" s="275"/>
      <c r="D156" s="275"/>
    </row>
    <row r="157" s="266" customFormat="true" customHeight="true" spans="2:4">
      <c r="B157" s="275"/>
      <c r="C157" s="275"/>
      <c r="D157" s="275"/>
    </row>
    <row r="158" s="266" customFormat="true" customHeight="true" spans="2:4">
      <c r="B158" s="275"/>
      <c r="C158" s="275"/>
      <c r="D158" s="275"/>
    </row>
    <row r="159" s="266" customFormat="true" customHeight="true" spans="2:4">
      <c r="B159" s="275"/>
      <c r="C159" s="275"/>
      <c r="D159" s="275"/>
    </row>
    <row r="160" s="266" customFormat="true" customHeight="true" spans="2:4">
      <c r="B160" s="275"/>
      <c r="C160" s="275"/>
      <c r="D160" s="275"/>
    </row>
    <row r="161" s="266" customFormat="true" customHeight="true" spans="2:4">
      <c r="B161" s="275"/>
      <c r="C161" s="275"/>
      <c r="D161" s="275"/>
    </row>
    <row r="162" s="266" customFormat="true" customHeight="true" spans="2:4">
      <c r="B162" s="275"/>
      <c r="C162" s="275"/>
      <c r="D162" s="275"/>
    </row>
    <row r="163" s="266" customFormat="true" customHeight="true" spans="2:4">
      <c r="B163" s="275"/>
      <c r="C163" s="275"/>
      <c r="D163" s="275"/>
    </row>
    <row r="164" s="266" customFormat="true" customHeight="true" spans="2:4">
      <c r="B164" s="275"/>
      <c r="C164" s="275"/>
      <c r="D164" s="275"/>
    </row>
    <row r="165" s="266" customFormat="true" customHeight="true" spans="2:4">
      <c r="B165" s="275"/>
      <c r="C165" s="275"/>
      <c r="D165" s="275"/>
    </row>
    <row r="166" s="266" customFormat="true" customHeight="true" spans="2:4">
      <c r="B166" s="275"/>
      <c r="C166" s="275"/>
      <c r="D166" s="275"/>
    </row>
    <row r="167" s="266" customFormat="true" customHeight="true" spans="2:4">
      <c r="B167" s="275"/>
      <c r="C167" s="275"/>
      <c r="D167" s="275"/>
    </row>
    <row r="168" s="266" customFormat="true" customHeight="true" spans="2:4">
      <c r="B168" s="275"/>
      <c r="C168" s="275"/>
      <c r="D168" s="275"/>
    </row>
    <row r="169" s="266" customFormat="true" customHeight="true" spans="2:4">
      <c r="B169" s="275"/>
      <c r="C169" s="275"/>
      <c r="D169" s="275"/>
    </row>
    <row r="170" s="266" customFormat="true" customHeight="true" spans="2:4">
      <c r="B170" s="275"/>
      <c r="C170" s="275"/>
      <c r="D170" s="275"/>
    </row>
    <row r="171" s="266" customFormat="true" customHeight="true" spans="2:4">
      <c r="B171" s="275"/>
      <c r="C171" s="275"/>
      <c r="D171" s="275"/>
    </row>
    <row r="172" s="266" customFormat="true" customHeight="true" spans="2:4">
      <c r="B172" s="275"/>
      <c r="C172" s="275"/>
      <c r="D172" s="275"/>
    </row>
    <row r="173" s="266" customFormat="true" customHeight="true" spans="2:4">
      <c r="B173" s="275"/>
      <c r="C173" s="275"/>
      <c r="D173" s="275"/>
    </row>
    <row r="174" s="266" customFormat="true" customHeight="true" spans="2:4">
      <c r="B174" s="275"/>
      <c r="C174" s="275"/>
      <c r="D174" s="275"/>
    </row>
    <row r="175" s="266" customFormat="true" customHeight="true" spans="2:4">
      <c r="B175" s="275"/>
      <c r="C175" s="275"/>
      <c r="D175" s="275"/>
    </row>
    <row r="176" s="266" customFormat="true" customHeight="true" spans="2:4">
      <c r="B176" s="275"/>
      <c r="C176" s="275"/>
      <c r="D176" s="275"/>
    </row>
    <row r="177" s="266" customFormat="true" customHeight="true" spans="2:4">
      <c r="B177" s="275"/>
      <c r="C177" s="275"/>
      <c r="D177" s="275"/>
    </row>
    <row r="178" s="266" customFormat="true" customHeight="true" spans="2:4">
      <c r="B178" s="275"/>
      <c r="C178" s="275"/>
      <c r="D178" s="275"/>
    </row>
    <row r="179" s="266" customFormat="true" customHeight="true" spans="2:4">
      <c r="B179" s="275"/>
      <c r="C179" s="275"/>
      <c r="D179" s="275"/>
    </row>
    <row r="180" s="266" customFormat="true" customHeight="true" spans="2:4">
      <c r="B180" s="275"/>
      <c r="C180" s="275"/>
      <c r="D180" s="275"/>
    </row>
    <row r="181" s="266" customFormat="true" customHeight="true" spans="2:4">
      <c r="B181" s="275"/>
      <c r="C181" s="275"/>
      <c r="D181" s="275"/>
    </row>
    <row r="182" s="266" customFormat="true" customHeight="true" spans="2:4">
      <c r="B182" s="275"/>
      <c r="C182" s="275"/>
      <c r="D182" s="275"/>
    </row>
    <row r="183" s="266" customFormat="true" customHeight="true" spans="2:4">
      <c r="B183" s="275"/>
      <c r="C183" s="275"/>
      <c r="D183" s="275"/>
    </row>
    <row r="184" s="266" customFormat="true" customHeight="true" spans="2:4">
      <c r="B184" s="275"/>
      <c r="C184" s="275"/>
      <c r="D184" s="275"/>
    </row>
    <row r="185" s="266" customFormat="true" customHeight="true" spans="2:4">
      <c r="B185" s="275"/>
      <c r="C185" s="275"/>
      <c r="D185" s="275"/>
    </row>
    <row r="186" s="266" customFormat="true" customHeight="true" spans="2:4">
      <c r="B186" s="275"/>
      <c r="C186" s="275"/>
      <c r="D186" s="275"/>
    </row>
    <row r="187" s="266" customFormat="true" customHeight="true" spans="2:4">
      <c r="B187" s="275"/>
      <c r="C187" s="275"/>
      <c r="D187" s="275"/>
    </row>
    <row r="188" s="266" customFormat="true" customHeight="true" spans="2:4">
      <c r="B188" s="275"/>
      <c r="C188" s="275"/>
      <c r="D188" s="275"/>
    </row>
    <row r="189" s="266" customFormat="true" customHeight="true" spans="2:4">
      <c r="B189" s="275"/>
      <c r="C189" s="275"/>
      <c r="D189" s="275"/>
    </row>
    <row r="190" s="266" customFormat="true" customHeight="true" spans="2:4">
      <c r="B190" s="275"/>
      <c r="C190" s="275"/>
      <c r="D190" s="275"/>
    </row>
    <row r="191" s="266" customFormat="true" customHeight="true" spans="2:4">
      <c r="B191" s="275"/>
      <c r="C191" s="275"/>
      <c r="D191" s="275"/>
    </row>
    <row r="192" s="266" customFormat="true" customHeight="true" spans="2:4">
      <c r="B192" s="275"/>
      <c r="C192" s="275"/>
      <c r="D192" s="275"/>
    </row>
    <row r="193" s="266" customFormat="true" customHeight="true" spans="2:4">
      <c r="B193" s="275"/>
      <c r="C193" s="275"/>
      <c r="D193" s="275"/>
    </row>
    <row r="194" s="266" customFormat="true" customHeight="true" spans="2:4">
      <c r="B194" s="275"/>
      <c r="C194" s="275"/>
      <c r="D194" s="275"/>
    </row>
    <row r="195" s="266" customFormat="true" customHeight="true" spans="2:4">
      <c r="B195" s="275"/>
      <c r="C195" s="275"/>
      <c r="D195" s="275"/>
    </row>
    <row r="196" s="266" customFormat="true" customHeight="true" spans="2:4">
      <c r="B196" s="275"/>
      <c r="C196" s="275"/>
      <c r="D196" s="275"/>
    </row>
    <row r="197" s="266" customFormat="true" customHeight="true" spans="2:4">
      <c r="B197" s="275"/>
      <c r="C197" s="275"/>
      <c r="D197" s="275"/>
    </row>
    <row r="198" s="266" customFormat="true" customHeight="true" spans="2:4">
      <c r="B198" s="275"/>
      <c r="C198" s="275"/>
      <c r="D198" s="275"/>
    </row>
    <row r="199" s="266" customFormat="true" customHeight="true" spans="2:4">
      <c r="B199" s="275"/>
      <c r="C199" s="275"/>
      <c r="D199" s="275"/>
    </row>
    <row r="200" s="266" customFormat="true" customHeight="true" spans="2:4">
      <c r="B200" s="275"/>
      <c r="C200" s="275"/>
      <c r="D200" s="275"/>
    </row>
    <row r="201" s="266" customFormat="true" customHeight="true" spans="2:4">
      <c r="B201" s="275"/>
      <c r="C201" s="275"/>
      <c r="D201" s="275"/>
    </row>
    <row r="202" s="266" customFormat="true" customHeight="true" spans="2:4">
      <c r="B202" s="275"/>
      <c r="C202" s="275"/>
      <c r="D202" s="275"/>
    </row>
    <row r="203" s="266" customFormat="true" customHeight="true" spans="2:4">
      <c r="B203" s="275"/>
      <c r="C203" s="275"/>
      <c r="D203" s="275"/>
    </row>
    <row r="204" s="266" customFormat="true" customHeight="true" spans="2:4">
      <c r="B204" s="275"/>
      <c r="C204" s="275"/>
      <c r="D204" s="275"/>
    </row>
    <row r="205" s="266" customFormat="true" customHeight="true" spans="2:4">
      <c r="B205" s="275"/>
      <c r="C205" s="275"/>
      <c r="D205" s="275"/>
    </row>
    <row r="206" s="266" customFormat="true" customHeight="true" spans="2:4">
      <c r="B206" s="275"/>
      <c r="C206" s="275"/>
      <c r="D206" s="275"/>
    </row>
    <row r="207" s="266" customFormat="true" customHeight="true" spans="2:4">
      <c r="B207" s="275"/>
      <c r="C207" s="275"/>
      <c r="D207" s="275"/>
    </row>
    <row r="208" s="266" customFormat="true" customHeight="true" spans="2:4">
      <c r="B208" s="275"/>
      <c r="C208" s="275"/>
      <c r="D208" s="275"/>
    </row>
    <row r="209" s="266" customFormat="true" customHeight="true" spans="2:4">
      <c r="B209" s="275"/>
      <c r="C209" s="275"/>
      <c r="D209" s="275"/>
    </row>
    <row r="210" s="266" customFormat="true" customHeight="true" spans="2:4">
      <c r="B210" s="275"/>
      <c r="C210" s="275"/>
      <c r="D210" s="275"/>
    </row>
    <row r="211" s="266" customFormat="true" customHeight="true" spans="2:4">
      <c r="B211" s="275"/>
      <c r="C211" s="275"/>
      <c r="D211" s="275"/>
    </row>
    <row r="212" s="266" customFormat="true" customHeight="true" spans="2:4">
      <c r="B212" s="275"/>
      <c r="C212" s="275"/>
      <c r="D212" s="275"/>
    </row>
    <row r="213" s="266" customFormat="true" customHeight="true" spans="2:4">
      <c r="B213" s="275"/>
      <c r="C213" s="275"/>
      <c r="D213" s="275"/>
    </row>
    <row r="214" s="266" customFormat="true" customHeight="true" spans="2:4">
      <c r="B214" s="275"/>
      <c r="C214" s="275"/>
      <c r="D214" s="275"/>
    </row>
    <row r="215" s="266" customFormat="true" customHeight="true" spans="2:4">
      <c r="B215" s="275"/>
      <c r="C215" s="275"/>
      <c r="D215" s="275"/>
    </row>
    <row r="216" s="266" customFormat="true" customHeight="true" spans="2:4">
      <c r="B216" s="275"/>
      <c r="C216" s="275"/>
      <c r="D216" s="275"/>
    </row>
    <row r="217" s="266" customFormat="true" customHeight="true" spans="2:4">
      <c r="B217" s="275"/>
      <c r="C217" s="275"/>
      <c r="D217" s="275"/>
    </row>
    <row r="218" s="266" customFormat="true" customHeight="true" spans="2:4">
      <c r="B218" s="275"/>
      <c r="C218" s="275"/>
      <c r="D218" s="275"/>
    </row>
    <row r="219" s="266" customFormat="true" customHeight="true" spans="2:4">
      <c r="B219" s="275"/>
      <c r="C219" s="275"/>
      <c r="D219" s="275"/>
    </row>
    <row r="220" s="266" customFormat="true" customHeight="true" spans="2:4">
      <c r="B220" s="275"/>
      <c r="C220" s="275"/>
      <c r="D220" s="275"/>
    </row>
    <row r="221" s="266" customFormat="true" customHeight="true" spans="2:4">
      <c r="B221" s="275"/>
      <c r="C221" s="275"/>
      <c r="D221" s="275"/>
    </row>
    <row r="222" s="266" customFormat="true" customHeight="true" spans="2:4">
      <c r="B222" s="275"/>
      <c r="C222" s="275"/>
      <c r="D222" s="275"/>
    </row>
    <row r="223" s="266" customFormat="true" customHeight="true" spans="2:4">
      <c r="B223" s="275"/>
      <c r="C223" s="275"/>
      <c r="D223" s="275"/>
    </row>
    <row r="224" s="266" customFormat="true" customHeight="true" spans="2:4">
      <c r="B224" s="275"/>
      <c r="C224" s="275"/>
      <c r="D224" s="275"/>
    </row>
    <row r="225" s="266" customFormat="true" customHeight="true" spans="2:4">
      <c r="B225" s="275"/>
      <c r="C225" s="275"/>
      <c r="D225" s="275"/>
    </row>
    <row r="226" s="266" customFormat="true" customHeight="true" spans="2:4">
      <c r="B226" s="275"/>
      <c r="C226" s="275"/>
      <c r="D226" s="275"/>
    </row>
    <row r="227" s="266" customFormat="true" customHeight="true" spans="2:4">
      <c r="B227" s="275"/>
      <c r="C227" s="275"/>
      <c r="D227" s="275"/>
    </row>
    <row r="228" s="266" customFormat="true" customHeight="true" spans="2:4">
      <c r="B228" s="275"/>
      <c r="C228" s="275"/>
      <c r="D228" s="275"/>
    </row>
    <row r="229" s="266" customFormat="true" customHeight="true" spans="2:4">
      <c r="B229" s="275"/>
      <c r="C229" s="275"/>
      <c r="D229" s="275"/>
    </row>
    <row r="230" s="266" customFormat="true" customHeight="true" spans="2:4">
      <c r="B230" s="275"/>
      <c r="C230" s="275"/>
      <c r="D230" s="275"/>
    </row>
    <row r="231" s="266" customFormat="true" customHeight="true" spans="2:4">
      <c r="B231" s="275"/>
      <c r="C231" s="275"/>
      <c r="D231" s="275"/>
    </row>
    <row r="232" s="266" customFormat="true" customHeight="true" spans="2:4">
      <c r="B232" s="275"/>
      <c r="C232" s="275"/>
      <c r="D232" s="275"/>
    </row>
    <row r="233" s="266" customFormat="true" customHeight="true" spans="2:4">
      <c r="B233" s="275"/>
      <c r="C233" s="275"/>
      <c r="D233" s="275"/>
    </row>
    <row r="234" s="266" customFormat="true" customHeight="true" spans="2:4">
      <c r="B234" s="275"/>
      <c r="C234" s="275"/>
      <c r="D234" s="275"/>
    </row>
    <row r="235" s="266" customFormat="true" customHeight="true" spans="2:4">
      <c r="B235" s="275"/>
      <c r="C235" s="275"/>
      <c r="D235" s="275"/>
    </row>
    <row r="236" s="266" customFormat="true" customHeight="true" spans="2:4">
      <c r="B236" s="275"/>
      <c r="C236" s="275"/>
      <c r="D236" s="275"/>
    </row>
    <row r="237" s="266" customFormat="true" customHeight="true" spans="2:4">
      <c r="B237" s="275"/>
      <c r="C237" s="275"/>
      <c r="D237" s="275"/>
    </row>
    <row r="238" s="266" customFormat="true" customHeight="true" spans="2:4">
      <c r="B238" s="275"/>
      <c r="C238" s="275"/>
      <c r="D238" s="275"/>
    </row>
    <row r="239" s="266" customFormat="true" customHeight="true" spans="2:4">
      <c r="B239" s="275"/>
      <c r="C239" s="275"/>
      <c r="D239" s="275"/>
    </row>
    <row r="240" s="266" customFormat="true" customHeight="true" spans="2:4">
      <c r="B240" s="275"/>
      <c r="C240" s="275"/>
      <c r="D240" s="275"/>
    </row>
    <row r="241" s="266" customFormat="true" customHeight="true" spans="2:4">
      <c r="B241" s="275"/>
      <c r="C241" s="275"/>
      <c r="D241" s="275"/>
    </row>
    <row r="242" s="266" customFormat="true" customHeight="true" spans="2:4">
      <c r="B242" s="275"/>
      <c r="C242" s="275"/>
      <c r="D242" s="275"/>
    </row>
    <row r="243" s="266" customFormat="true" customHeight="true" spans="2:4">
      <c r="B243" s="275"/>
      <c r="C243" s="275"/>
      <c r="D243" s="275"/>
    </row>
    <row r="244" s="266" customFormat="true" customHeight="true" spans="2:4">
      <c r="B244" s="275"/>
      <c r="C244" s="275"/>
      <c r="D244" s="275"/>
    </row>
    <row r="245" s="266" customFormat="true" customHeight="true" spans="2:4">
      <c r="B245" s="275"/>
      <c r="C245" s="275"/>
      <c r="D245" s="275"/>
    </row>
    <row r="246" s="266" customFormat="true" customHeight="true" spans="2:4">
      <c r="B246" s="275"/>
      <c r="C246" s="275"/>
      <c r="D246" s="275"/>
    </row>
    <row r="247" s="266" customFormat="true" customHeight="true" spans="2:4">
      <c r="B247" s="275"/>
      <c r="C247" s="275"/>
      <c r="D247" s="275"/>
    </row>
    <row r="248" s="266" customFormat="true" customHeight="true" spans="2:4">
      <c r="B248" s="275"/>
      <c r="C248" s="275"/>
      <c r="D248" s="275"/>
    </row>
    <row r="249" s="266" customFormat="true" customHeight="true" spans="2:4">
      <c r="B249" s="275"/>
      <c r="C249" s="275"/>
      <c r="D249" s="275"/>
    </row>
    <row r="250" s="266" customFormat="true" customHeight="true" spans="2:4">
      <c r="B250" s="275"/>
      <c r="C250" s="275"/>
      <c r="D250" s="275"/>
    </row>
    <row r="251" s="266" customFormat="true" customHeight="true" spans="2:4">
      <c r="B251" s="275"/>
      <c r="C251" s="275"/>
      <c r="D251" s="275"/>
    </row>
    <row r="252" s="266" customFormat="true" customHeight="true" spans="2:4">
      <c r="B252" s="275"/>
      <c r="C252" s="275"/>
      <c r="D252" s="275"/>
    </row>
    <row r="253" s="266" customFormat="true" customHeight="true" spans="2:4">
      <c r="B253" s="275"/>
      <c r="C253" s="275"/>
      <c r="D253" s="275"/>
    </row>
    <row r="254" s="266" customFormat="true" customHeight="true" spans="2:4">
      <c r="B254" s="275"/>
      <c r="C254" s="275"/>
      <c r="D254" s="275"/>
    </row>
    <row r="255" s="266" customFormat="true" customHeight="true" spans="2:4">
      <c r="B255" s="275"/>
      <c r="C255" s="275"/>
      <c r="D255" s="275"/>
    </row>
    <row r="256" s="266" customFormat="true" customHeight="true" spans="2:4">
      <c r="B256" s="275"/>
      <c r="C256" s="275"/>
      <c r="D256" s="275"/>
    </row>
    <row r="257" s="266" customFormat="true" customHeight="true" spans="2:4">
      <c r="B257" s="275"/>
      <c r="C257" s="275"/>
      <c r="D257" s="275"/>
    </row>
    <row r="258" s="266" customFormat="true" customHeight="true" spans="2:4">
      <c r="B258" s="275"/>
      <c r="C258" s="275"/>
      <c r="D258" s="275"/>
    </row>
    <row r="259" s="266" customFormat="true" customHeight="true" spans="2:4">
      <c r="B259" s="275"/>
      <c r="C259" s="275"/>
      <c r="D259" s="275"/>
    </row>
    <row r="260" s="266" customFormat="true" customHeight="true" spans="2:4">
      <c r="B260" s="275"/>
      <c r="C260" s="275"/>
      <c r="D260" s="275"/>
    </row>
    <row r="261" s="266" customFormat="true" customHeight="true" spans="2:4">
      <c r="B261" s="275"/>
      <c r="C261" s="275"/>
      <c r="D261" s="275"/>
    </row>
    <row r="262" s="266" customFormat="true" customHeight="true" spans="2:4">
      <c r="B262" s="275"/>
      <c r="C262" s="275"/>
      <c r="D262" s="275"/>
    </row>
    <row r="263" s="266" customFormat="true" customHeight="true" spans="2:4">
      <c r="B263" s="275"/>
      <c r="C263" s="275"/>
      <c r="D263" s="275"/>
    </row>
    <row r="264" s="266" customFormat="true" customHeight="true" spans="2:4">
      <c r="B264" s="275"/>
      <c r="C264" s="275"/>
      <c r="D264" s="275"/>
    </row>
    <row r="265" s="266" customFormat="true" customHeight="true" spans="2:4">
      <c r="B265" s="275"/>
      <c r="C265" s="275"/>
      <c r="D265" s="275"/>
    </row>
    <row r="266" s="266" customFormat="true" customHeight="true" spans="2:4">
      <c r="B266" s="275"/>
      <c r="C266" s="275"/>
      <c r="D266" s="275"/>
    </row>
    <row r="267" s="266" customFormat="true" customHeight="true" spans="2:4">
      <c r="B267" s="275"/>
      <c r="C267" s="275"/>
      <c r="D267" s="275"/>
    </row>
    <row r="268" s="266" customFormat="true" customHeight="true" spans="2:4">
      <c r="B268" s="275"/>
      <c r="C268" s="275"/>
      <c r="D268" s="275"/>
    </row>
    <row r="269" s="266" customFormat="true" customHeight="true" spans="2:4">
      <c r="B269" s="275"/>
      <c r="C269" s="275"/>
      <c r="D269" s="275"/>
    </row>
    <row r="270" s="266" customFormat="true" customHeight="true" spans="2:4">
      <c r="B270" s="275"/>
      <c r="C270" s="275"/>
      <c r="D270" s="275"/>
    </row>
    <row r="271" s="266" customFormat="true" customHeight="true" spans="2:4">
      <c r="B271" s="275"/>
      <c r="C271" s="275"/>
      <c r="D271" s="275"/>
    </row>
    <row r="272" s="266" customFormat="true" customHeight="true" spans="2:4">
      <c r="B272" s="275"/>
      <c r="C272" s="275"/>
      <c r="D272" s="275"/>
    </row>
    <row r="273" s="266" customFormat="true" customHeight="true" spans="2:4">
      <c r="B273" s="275"/>
      <c r="C273" s="275"/>
      <c r="D273" s="275"/>
    </row>
    <row r="274" s="266" customFormat="true" customHeight="true" spans="2:4">
      <c r="B274" s="275"/>
      <c r="C274" s="275"/>
      <c r="D274" s="275"/>
    </row>
    <row r="275" s="266" customFormat="true" customHeight="true" spans="2:4">
      <c r="B275" s="275"/>
      <c r="C275" s="275"/>
      <c r="D275" s="275"/>
    </row>
    <row r="276" s="266" customFormat="true" customHeight="true" spans="2:4">
      <c r="B276" s="275"/>
      <c r="C276" s="275"/>
      <c r="D276" s="275"/>
    </row>
    <row r="277" s="266" customFormat="true" customHeight="true" spans="2:4">
      <c r="B277" s="275"/>
      <c r="C277" s="275"/>
      <c r="D277" s="275"/>
    </row>
    <row r="278" s="266" customFormat="true" customHeight="true" spans="2:4">
      <c r="B278" s="275"/>
      <c r="C278" s="275"/>
      <c r="D278" s="275"/>
    </row>
    <row r="279" s="266" customFormat="true" customHeight="true" spans="2:4">
      <c r="B279" s="275"/>
      <c r="C279" s="275"/>
      <c r="D279" s="275"/>
    </row>
    <row r="280" s="266" customFormat="true" customHeight="true" spans="2:4">
      <c r="B280" s="275"/>
      <c r="C280" s="275"/>
      <c r="D280" s="275"/>
    </row>
    <row r="281" s="266" customFormat="true" customHeight="true" spans="2:4">
      <c r="B281" s="275"/>
      <c r="C281" s="275"/>
      <c r="D281" s="275"/>
    </row>
    <row r="282" s="266" customFormat="true" customHeight="true" spans="2:4">
      <c r="B282" s="275"/>
      <c r="C282" s="275"/>
      <c r="D282" s="275"/>
    </row>
    <row r="283" s="266" customFormat="true" customHeight="true" spans="2:4">
      <c r="B283" s="275"/>
      <c r="C283" s="275"/>
      <c r="D283" s="275"/>
    </row>
    <row r="284" s="266" customFormat="true" customHeight="true" spans="2:4">
      <c r="B284" s="275"/>
      <c r="C284" s="275"/>
      <c r="D284" s="275"/>
    </row>
    <row r="285" s="266" customFormat="true" customHeight="true" spans="2:4">
      <c r="B285" s="275"/>
      <c r="C285" s="275"/>
      <c r="D285" s="275"/>
    </row>
    <row r="286" s="266" customFormat="true" customHeight="true" spans="2:4">
      <c r="B286" s="275"/>
      <c r="C286" s="275"/>
      <c r="D286" s="275"/>
    </row>
    <row r="287" s="266" customFormat="true" customHeight="true" spans="2:4">
      <c r="B287" s="275"/>
      <c r="C287" s="275"/>
      <c r="D287" s="275"/>
    </row>
    <row r="288" s="266" customFormat="true" customHeight="true" spans="2:4">
      <c r="B288" s="275"/>
      <c r="C288" s="275"/>
      <c r="D288" s="275"/>
    </row>
    <row r="289" s="266" customFormat="true" customHeight="true" spans="2:4">
      <c r="B289" s="275"/>
      <c r="C289" s="275"/>
      <c r="D289" s="275"/>
    </row>
    <row r="290" s="266" customFormat="true" customHeight="true" spans="2:4">
      <c r="B290" s="275"/>
      <c r="C290" s="275"/>
      <c r="D290" s="275"/>
    </row>
    <row r="291" s="266" customFormat="true" customHeight="true" spans="2:4">
      <c r="B291" s="275"/>
      <c r="C291" s="275"/>
      <c r="D291" s="275"/>
    </row>
    <row r="292" s="266" customFormat="true" customHeight="true" spans="2:4">
      <c r="B292" s="275"/>
      <c r="C292" s="275"/>
      <c r="D292" s="275"/>
    </row>
    <row r="293" s="266" customFormat="true" customHeight="true" spans="2:4">
      <c r="B293" s="275"/>
      <c r="C293" s="275"/>
      <c r="D293" s="275"/>
    </row>
    <row r="294" s="266" customFormat="true" customHeight="true" spans="2:4">
      <c r="B294" s="275"/>
      <c r="C294" s="275"/>
      <c r="D294" s="275"/>
    </row>
    <row r="295" s="266" customFormat="true" customHeight="true" spans="2:4">
      <c r="B295" s="275"/>
      <c r="C295" s="275"/>
      <c r="D295" s="275"/>
    </row>
    <row r="296" s="266" customFormat="true" customHeight="true" spans="2:4">
      <c r="B296" s="275"/>
      <c r="C296" s="275"/>
      <c r="D296" s="275"/>
    </row>
    <row r="297" s="266" customFormat="true" customHeight="true" spans="2:4">
      <c r="B297" s="275"/>
      <c r="C297" s="275"/>
      <c r="D297" s="275"/>
    </row>
    <row r="298" s="266" customFormat="true" customHeight="true" spans="2:4">
      <c r="B298" s="275"/>
      <c r="C298" s="275"/>
      <c r="D298" s="275"/>
    </row>
    <row r="299" s="266" customFormat="true" customHeight="true" spans="2:4">
      <c r="B299" s="275"/>
      <c r="C299" s="275"/>
      <c r="D299" s="275"/>
    </row>
    <row r="300" s="266" customFormat="true" customHeight="true" spans="2:4">
      <c r="B300" s="275"/>
      <c r="C300" s="275"/>
      <c r="D300" s="275"/>
    </row>
    <row r="301" s="266" customFormat="true" customHeight="true" spans="2:4">
      <c r="B301" s="275"/>
      <c r="C301" s="275"/>
      <c r="D301" s="275"/>
    </row>
    <row r="302" s="266" customFormat="true" customHeight="true" spans="2:4">
      <c r="B302" s="275"/>
      <c r="C302" s="275"/>
      <c r="D302" s="275"/>
    </row>
    <row r="303" s="266" customFormat="true" customHeight="true" spans="2:4">
      <c r="B303" s="275"/>
      <c r="C303" s="275"/>
      <c r="D303" s="275"/>
    </row>
    <row r="304" s="266" customFormat="true" customHeight="true" spans="2:4">
      <c r="B304" s="275"/>
      <c r="C304" s="275"/>
      <c r="D304" s="275"/>
    </row>
    <row r="305" s="266" customFormat="true" customHeight="true" spans="2:4">
      <c r="B305" s="275"/>
      <c r="C305" s="275"/>
      <c r="D305" s="275"/>
    </row>
    <row r="306" s="266" customFormat="true" customHeight="true" spans="2:4">
      <c r="B306" s="275"/>
      <c r="C306" s="275"/>
      <c r="D306" s="275"/>
    </row>
    <row r="307" s="266" customFormat="true" customHeight="true" spans="2:4">
      <c r="B307" s="275"/>
      <c r="C307" s="275"/>
      <c r="D307" s="275"/>
    </row>
    <row r="308" s="266" customFormat="true" customHeight="true" spans="2:4">
      <c r="B308" s="275"/>
      <c r="C308" s="275"/>
      <c r="D308" s="275"/>
    </row>
    <row r="309" s="266" customFormat="true" customHeight="true" spans="2:4">
      <c r="B309" s="275"/>
      <c r="C309" s="275"/>
      <c r="D309" s="275"/>
    </row>
    <row r="310" s="266" customFormat="true" customHeight="true" spans="2:4">
      <c r="B310" s="275"/>
      <c r="C310" s="275"/>
      <c r="D310" s="275"/>
    </row>
    <row r="311" s="266" customFormat="true" customHeight="true" spans="2:4">
      <c r="B311" s="275"/>
      <c r="C311" s="275"/>
      <c r="D311" s="275"/>
    </row>
    <row r="312" s="266" customFormat="true" customHeight="true" spans="2:4">
      <c r="B312" s="275"/>
      <c r="C312" s="275"/>
      <c r="D312" s="275"/>
    </row>
    <row r="313" s="266" customFormat="true" customHeight="true" spans="2:4">
      <c r="B313" s="275"/>
      <c r="C313" s="275"/>
      <c r="D313" s="275"/>
    </row>
    <row r="314" s="266" customFormat="true" customHeight="true" spans="2:4">
      <c r="B314" s="275"/>
      <c r="C314" s="275"/>
      <c r="D314" s="275"/>
    </row>
    <row r="315" s="266" customFormat="true" customHeight="true" spans="2:4">
      <c r="B315" s="275"/>
      <c r="C315" s="275"/>
      <c r="D315" s="275"/>
    </row>
    <row r="316" s="266" customFormat="true" customHeight="true" spans="2:4">
      <c r="B316" s="275"/>
      <c r="C316" s="275"/>
      <c r="D316" s="275"/>
    </row>
    <row r="317" s="266" customFormat="true" customHeight="true" spans="2:4">
      <c r="B317" s="275"/>
      <c r="C317" s="275"/>
      <c r="D317" s="275"/>
    </row>
    <row r="318" s="266" customFormat="true" customHeight="true" spans="2:4">
      <c r="B318" s="275"/>
      <c r="C318" s="275"/>
      <c r="D318" s="275"/>
    </row>
    <row r="319" s="266" customFormat="true" customHeight="true" spans="2:4">
      <c r="B319" s="275"/>
      <c r="C319" s="275"/>
      <c r="D319" s="275"/>
    </row>
    <row r="320" s="266" customFormat="true" customHeight="true" spans="2:4">
      <c r="B320" s="275"/>
      <c r="C320" s="275"/>
      <c r="D320" s="275"/>
    </row>
    <row r="321" s="266" customFormat="true" customHeight="true" spans="2:4">
      <c r="B321" s="275"/>
      <c r="C321" s="275"/>
      <c r="D321" s="275"/>
    </row>
    <row r="322" s="266" customFormat="true" customHeight="true" spans="2:4">
      <c r="B322" s="275"/>
      <c r="C322" s="275"/>
      <c r="D322" s="275"/>
    </row>
    <row r="323" s="266" customFormat="true" customHeight="true" spans="2:4">
      <c r="B323" s="275"/>
      <c r="C323" s="275"/>
      <c r="D323" s="275"/>
    </row>
    <row r="324" s="266" customFormat="true" customHeight="true" spans="2:4">
      <c r="B324" s="275"/>
      <c r="C324" s="275"/>
      <c r="D324" s="275"/>
    </row>
    <row r="325" s="266" customFormat="true" customHeight="true" spans="2:4">
      <c r="B325" s="275"/>
      <c r="C325" s="275"/>
      <c r="D325" s="275"/>
    </row>
    <row r="326" s="266" customFormat="true" customHeight="true" spans="2:4">
      <c r="B326" s="275"/>
      <c r="C326" s="275"/>
      <c r="D326" s="275"/>
    </row>
    <row r="327" s="266" customFormat="true" customHeight="true" spans="2:4">
      <c r="B327" s="275"/>
      <c r="C327" s="275"/>
      <c r="D327" s="275"/>
    </row>
    <row r="328" s="266" customFormat="true" customHeight="true" spans="2:4">
      <c r="B328" s="275"/>
      <c r="C328" s="275"/>
      <c r="D328" s="275"/>
    </row>
    <row r="329" s="266" customFormat="true" customHeight="true" spans="2:4">
      <c r="B329" s="275"/>
      <c r="C329" s="275"/>
      <c r="D329" s="275"/>
    </row>
    <row r="330" s="266" customFormat="true" customHeight="true" spans="2:4">
      <c r="B330" s="275"/>
      <c r="C330" s="275"/>
      <c r="D330" s="275"/>
    </row>
    <row r="331" s="266" customFormat="true" customHeight="true" spans="2:4">
      <c r="B331" s="275"/>
      <c r="C331" s="275"/>
      <c r="D331" s="275"/>
    </row>
    <row r="332" s="266" customFormat="true" customHeight="true" spans="2:4">
      <c r="B332" s="275"/>
      <c r="C332" s="275"/>
      <c r="D332" s="275"/>
    </row>
    <row r="333" s="266" customFormat="true" customHeight="true" spans="2:4">
      <c r="B333" s="275"/>
      <c r="C333" s="275"/>
      <c r="D333" s="275"/>
    </row>
    <row r="334" s="266" customFormat="true" customHeight="true" spans="2:4">
      <c r="B334" s="275"/>
      <c r="C334" s="275"/>
      <c r="D334" s="275"/>
    </row>
    <row r="335" s="266" customFormat="true" customHeight="true" spans="2:4">
      <c r="B335" s="275"/>
      <c r="C335" s="275"/>
      <c r="D335" s="275"/>
    </row>
    <row r="336" s="266" customFormat="true" customHeight="true" spans="2:4">
      <c r="B336" s="275"/>
      <c r="C336" s="275"/>
      <c r="D336" s="275"/>
    </row>
    <row r="337" s="266" customFormat="true" customHeight="true" spans="2:4">
      <c r="B337" s="275"/>
      <c r="C337" s="275"/>
      <c r="D337" s="275"/>
    </row>
    <row r="338" s="266" customFormat="true" customHeight="true" spans="2:4">
      <c r="B338" s="275"/>
      <c r="C338" s="275"/>
      <c r="D338" s="275"/>
    </row>
    <row r="339" s="266" customFormat="true" customHeight="true" spans="2:4">
      <c r="B339" s="275"/>
      <c r="C339" s="275"/>
      <c r="D339" s="275"/>
    </row>
    <row r="340" s="266" customFormat="true" customHeight="true" spans="2:4">
      <c r="B340" s="275"/>
      <c r="C340" s="275"/>
      <c r="D340" s="275"/>
    </row>
    <row r="341" s="266" customFormat="true" customHeight="true" spans="2:4">
      <c r="B341" s="275"/>
      <c r="C341" s="275"/>
      <c r="D341" s="275"/>
    </row>
    <row r="342" s="266" customFormat="true" customHeight="true" spans="2:4">
      <c r="B342" s="275"/>
      <c r="C342" s="275"/>
      <c r="D342" s="275"/>
    </row>
    <row r="343" s="266" customFormat="true" customHeight="true" spans="2:4">
      <c r="B343" s="275"/>
      <c r="C343" s="275"/>
      <c r="D343" s="275"/>
    </row>
    <row r="344" s="266" customFormat="true" customHeight="true" spans="2:4">
      <c r="B344" s="275"/>
      <c r="C344" s="275"/>
      <c r="D344" s="275"/>
    </row>
    <row r="345" s="266" customFormat="true" customHeight="true" spans="2:4">
      <c r="B345" s="275"/>
      <c r="C345" s="275"/>
      <c r="D345" s="275"/>
    </row>
    <row r="346" s="266" customFormat="true" customHeight="true" spans="2:4">
      <c r="B346" s="275"/>
      <c r="C346" s="275"/>
      <c r="D346" s="275"/>
    </row>
    <row r="347" s="266" customFormat="true" customHeight="true" spans="2:4">
      <c r="B347" s="275"/>
      <c r="C347" s="275"/>
      <c r="D347" s="275"/>
    </row>
    <row r="348" s="266" customFormat="true" customHeight="true" spans="2:4">
      <c r="B348" s="275"/>
      <c r="C348" s="275"/>
      <c r="D348" s="275"/>
    </row>
    <row r="349" s="266" customFormat="true" customHeight="true" spans="2:4">
      <c r="B349" s="275"/>
      <c r="C349" s="275"/>
      <c r="D349" s="275"/>
    </row>
    <row r="350" s="266" customFormat="true" customHeight="true" spans="2:4">
      <c r="B350" s="275"/>
      <c r="C350" s="275"/>
      <c r="D350" s="275"/>
    </row>
    <row r="351" s="266" customFormat="true" customHeight="true" spans="2:4">
      <c r="B351" s="275"/>
      <c r="C351" s="275"/>
      <c r="D351" s="275"/>
    </row>
    <row r="352" s="266" customFormat="true" customHeight="true" spans="2:4">
      <c r="B352" s="275"/>
      <c r="C352" s="275"/>
      <c r="D352" s="275"/>
    </row>
    <row r="353" s="266" customFormat="true" customHeight="true" spans="2:4">
      <c r="B353" s="275"/>
      <c r="C353" s="275"/>
      <c r="D353" s="275"/>
    </row>
    <row r="354" s="266" customFormat="true" customHeight="true" spans="2:4">
      <c r="B354" s="275"/>
      <c r="C354" s="275"/>
      <c r="D354" s="275"/>
    </row>
    <row r="355" s="266" customFormat="true" customHeight="true" spans="2:4">
      <c r="B355" s="275"/>
      <c r="C355" s="275"/>
      <c r="D355" s="275"/>
    </row>
    <row r="356" s="266" customFormat="true" customHeight="true" spans="2:4">
      <c r="B356" s="275"/>
      <c r="C356" s="275"/>
      <c r="D356" s="275"/>
    </row>
    <row r="357" s="266" customFormat="true" customHeight="true" spans="2:4">
      <c r="B357" s="275"/>
      <c r="C357" s="275"/>
      <c r="D357" s="275"/>
    </row>
    <row r="358" s="266" customFormat="true" customHeight="true" spans="2:4">
      <c r="B358" s="275"/>
      <c r="C358" s="275"/>
      <c r="D358" s="275"/>
    </row>
    <row r="359" s="266" customFormat="true" customHeight="true" spans="2:4">
      <c r="B359" s="275"/>
      <c r="C359" s="275"/>
      <c r="D359" s="275"/>
    </row>
    <row r="360" s="266" customFormat="true" customHeight="true" spans="2:4">
      <c r="B360" s="275"/>
      <c r="C360" s="275"/>
      <c r="D360" s="275"/>
    </row>
    <row r="361" s="266" customFormat="true" customHeight="true" spans="2:4">
      <c r="B361" s="275"/>
      <c r="C361" s="275"/>
      <c r="D361" s="275"/>
    </row>
    <row r="362" s="266" customFormat="true" customHeight="true" spans="2:4">
      <c r="B362" s="275"/>
      <c r="C362" s="275"/>
      <c r="D362" s="275"/>
    </row>
    <row r="363" s="266" customFormat="true" customHeight="true" spans="2:4">
      <c r="B363" s="275"/>
      <c r="C363" s="275"/>
      <c r="D363" s="275"/>
    </row>
    <row r="364" s="266" customFormat="true" customHeight="true" spans="2:4">
      <c r="B364" s="275"/>
      <c r="C364" s="275"/>
      <c r="D364" s="275"/>
    </row>
    <row r="365" s="266" customFormat="true" customHeight="true" spans="2:4">
      <c r="B365" s="275"/>
      <c r="C365" s="275"/>
      <c r="D365" s="275"/>
    </row>
    <row r="366" s="266" customFormat="true" customHeight="true" spans="2:4">
      <c r="B366" s="275"/>
      <c r="C366" s="275"/>
      <c r="D366" s="275"/>
    </row>
    <row r="367" s="266" customFormat="true" customHeight="true" spans="2:4">
      <c r="B367" s="275"/>
      <c r="C367" s="275"/>
      <c r="D367" s="275"/>
    </row>
    <row r="368" s="266" customFormat="true" customHeight="true" spans="2:4">
      <c r="B368" s="275"/>
      <c r="C368" s="275"/>
      <c r="D368" s="275"/>
    </row>
    <row r="369" s="266" customFormat="true" customHeight="true" spans="2:4">
      <c r="B369" s="275"/>
      <c r="C369" s="275"/>
      <c r="D369" s="275"/>
    </row>
    <row r="370" s="266" customFormat="true" customHeight="true" spans="2:4">
      <c r="B370" s="275"/>
      <c r="C370" s="275"/>
      <c r="D370" s="275"/>
    </row>
    <row r="371" s="266" customFormat="true" customHeight="true" spans="2:4">
      <c r="B371" s="275"/>
      <c r="C371" s="275"/>
      <c r="D371" s="275"/>
    </row>
    <row r="372" s="266" customFormat="true" customHeight="true" spans="2:4">
      <c r="B372" s="275"/>
      <c r="C372" s="275"/>
      <c r="D372" s="275"/>
    </row>
    <row r="373" s="266" customFormat="true" customHeight="true" spans="2:4">
      <c r="B373" s="275"/>
      <c r="C373" s="275"/>
      <c r="D373" s="275"/>
    </row>
    <row r="374" s="266" customFormat="true" customHeight="true" spans="2:4">
      <c r="B374" s="275"/>
      <c r="C374" s="275"/>
      <c r="D374" s="275"/>
    </row>
    <row r="375" s="266" customFormat="true" customHeight="true" spans="2:4">
      <c r="B375" s="275"/>
      <c r="C375" s="275"/>
      <c r="D375" s="275"/>
    </row>
    <row r="376" s="266" customFormat="true" customHeight="true" spans="2:4">
      <c r="B376" s="275"/>
      <c r="C376" s="275"/>
      <c r="D376" s="275"/>
    </row>
    <row r="377" s="266" customFormat="true" customHeight="true" spans="2:4">
      <c r="B377" s="275"/>
      <c r="C377" s="275"/>
      <c r="D377" s="275"/>
    </row>
    <row r="378" s="266" customFormat="true" customHeight="true" spans="2:4">
      <c r="B378" s="275"/>
      <c r="C378" s="275"/>
      <c r="D378" s="275"/>
    </row>
    <row r="379" s="266" customFormat="true" customHeight="true" spans="2:4">
      <c r="B379" s="275"/>
      <c r="C379" s="275"/>
      <c r="D379" s="275"/>
    </row>
    <row r="380" s="266" customFormat="true" customHeight="true" spans="2:4">
      <c r="B380" s="275"/>
      <c r="C380" s="275"/>
      <c r="D380" s="275"/>
    </row>
    <row r="381" s="266" customFormat="true" customHeight="true" spans="2:4">
      <c r="B381" s="275"/>
      <c r="C381" s="275"/>
      <c r="D381" s="275"/>
    </row>
    <row r="382" s="266" customFormat="true" customHeight="true" spans="2:4">
      <c r="B382" s="275"/>
      <c r="C382" s="275"/>
      <c r="D382" s="275"/>
    </row>
    <row r="383" s="266" customFormat="true" customHeight="true" spans="2:4">
      <c r="B383" s="275"/>
      <c r="C383" s="275"/>
      <c r="D383" s="275"/>
    </row>
    <row r="384" s="266" customFormat="true" customHeight="true" spans="2:4">
      <c r="B384" s="275"/>
      <c r="C384" s="275"/>
      <c r="D384" s="275"/>
    </row>
    <row r="385" s="266" customFormat="true" customHeight="true" spans="2:4">
      <c r="B385" s="275"/>
      <c r="C385" s="275"/>
      <c r="D385" s="275"/>
    </row>
    <row r="386" s="266" customFormat="true" customHeight="true" spans="2:4">
      <c r="B386" s="275"/>
      <c r="C386" s="275"/>
      <c r="D386" s="275"/>
    </row>
    <row r="387" s="266" customFormat="true" customHeight="true" spans="2:4">
      <c r="B387" s="275"/>
      <c r="C387" s="275"/>
      <c r="D387" s="275"/>
    </row>
    <row r="388" s="266" customFormat="true" customHeight="true" spans="2:4">
      <c r="B388" s="275"/>
      <c r="C388" s="275"/>
      <c r="D388" s="275"/>
    </row>
    <row r="389" s="266" customFormat="true" customHeight="true" spans="2:4">
      <c r="B389" s="275"/>
      <c r="C389" s="275"/>
      <c r="D389" s="275"/>
    </row>
    <row r="390" s="266" customFormat="true" customHeight="true" spans="2:4">
      <c r="B390" s="275"/>
      <c r="C390" s="275"/>
      <c r="D390" s="275"/>
    </row>
    <row r="391" s="266" customFormat="true" customHeight="true" spans="2:4">
      <c r="B391" s="275"/>
      <c r="C391" s="275"/>
      <c r="D391" s="275"/>
    </row>
    <row r="392" s="266" customFormat="true" customHeight="true" spans="2:4">
      <c r="B392" s="275"/>
      <c r="C392" s="275"/>
      <c r="D392" s="275"/>
    </row>
    <row r="393" s="266" customFormat="true" customHeight="true" spans="2:4">
      <c r="B393" s="275"/>
      <c r="C393" s="275"/>
      <c r="D393" s="275"/>
    </row>
    <row r="394" s="266" customFormat="true" customHeight="true" spans="2:4">
      <c r="B394" s="275"/>
      <c r="C394" s="275"/>
      <c r="D394" s="275"/>
    </row>
    <row r="395" s="266" customFormat="true" customHeight="true" spans="2:4">
      <c r="B395" s="275"/>
      <c r="C395" s="275"/>
      <c r="D395" s="275"/>
    </row>
    <row r="396" s="266" customFormat="true" customHeight="true" spans="2:4">
      <c r="B396" s="275"/>
      <c r="C396" s="275"/>
      <c r="D396" s="275"/>
    </row>
    <row r="397" s="266" customFormat="true" customHeight="true" spans="2:4">
      <c r="B397" s="275"/>
      <c r="C397" s="275"/>
      <c r="D397" s="275"/>
    </row>
    <row r="398" s="266" customFormat="true" customHeight="true" spans="2:4">
      <c r="B398" s="275"/>
      <c r="C398" s="275"/>
      <c r="D398" s="275"/>
    </row>
    <row r="399" s="266" customFormat="true" customHeight="true" spans="2:4">
      <c r="B399" s="275"/>
      <c r="C399" s="275"/>
      <c r="D399" s="275"/>
    </row>
    <row r="400" s="266" customFormat="true" customHeight="true" spans="2:4">
      <c r="B400" s="275"/>
      <c r="C400" s="275"/>
      <c r="D400" s="275"/>
    </row>
    <row r="401" s="266" customFormat="true" customHeight="true" spans="2:4">
      <c r="B401" s="275"/>
      <c r="C401" s="275"/>
      <c r="D401" s="275"/>
    </row>
    <row r="402" s="266" customFormat="true" customHeight="true" spans="2:4">
      <c r="B402" s="275"/>
      <c r="C402" s="275"/>
      <c r="D402" s="275"/>
    </row>
    <row r="403" s="266" customFormat="true" customHeight="true" spans="2:4">
      <c r="B403" s="275"/>
      <c r="C403" s="275"/>
      <c r="D403" s="275"/>
    </row>
    <row r="404" s="266" customFormat="true" customHeight="true" spans="2:4">
      <c r="B404" s="275"/>
      <c r="C404" s="275"/>
      <c r="D404" s="275"/>
    </row>
    <row r="405" s="266" customFormat="true" customHeight="true" spans="2:4">
      <c r="B405" s="275"/>
      <c r="C405" s="275"/>
      <c r="D405" s="275"/>
    </row>
    <row r="406" s="266" customFormat="true" customHeight="true" spans="2:4">
      <c r="B406" s="275"/>
      <c r="C406" s="275"/>
      <c r="D406" s="275"/>
    </row>
    <row r="407" s="266" customFormat="true" customHeight="true" spans="2:4">
      <c r="B407" s="275"/>
      <c r="C407" s="275"/>
      <c r="D407" s="275"/>
    </row>
    <row r="408" s="266" customFormat="true" customHeight="true" spans="2:4">
      <c r="B408" s="275"/>
      <c r="C408" s="275"/>
      <c r="D408" s="275"/>
    </row>
    <row r="409" s="266" customFormat="true" customHeight="true" spans="2:4">
      <c r="B409" s="275"/>
      <c r="C409" s="275"/>
      <c r="D409" s="275"/>
    </row>
    <row r="410" s="266" customFormat="true" customHeight="true" spans="2:4">
      <c r="B410" s="275"/>
      <c r="C410" s="275"/>
      <c r="D410" s="275"/>
    </row>
    <row r="411" s="266" customFormat="true" customHeight="true" spans="2:4">
      <c r="B411" s="275"/>
      <c r="C411" s="275"/>
      <c r="D411" s="275"/>
    </row>
    <row r="412" s="266" customFormat="true" customHeight="true" spans="2:4">
      <c r="B412" s="275"/>
      <c r="C412" s="275"/>
      <c r="D412" s="275"/>
    </row>
    <row r="413" s="266" customFormat="true" customHeight="true" spans="2:4">
      <c r="B413" s="275"/>
      <c r="C413" s="275"/>
      <c r="D413" s="275"/>
    </row>
    <row r="414" s="266" customFormat="true" customHeight="true" spans="2:4">
      <c r="B414" s="275"/>
      <c r="C414" s="275"/>
      <c r="D414" s="275"/>
    </row>
    <row r="415" s="266" customFormat="true" customHeight="true" spans="2:4">
      <c r="B415" s="275"/>
      <c r="C415" s="275"/>
      <c r="D415" s="275"/>
    </row>
    <row r="416" s="266" customFormat="true" customHeight="true" spans="2:4">
      <c r="B416" s="275"/>
      <c r="C416" s="275"/>
      <c r="D416" s="275"/>
    </row>
    <row r="417" s="266" customFormat="true" customHeight="true" spans="2:4">
      <c r="B417" s="275"/>
      <c r="C417" s="275"/>
      <c r="D417" s="275"/>
    </row>
    <row r="418" s="266" customFormat="true" customHeight="true" spans="2:4">
      <c r="B418" s="275"/>
      <c r="C418" s="275"/>
      <c r="D418" s="275"/>
    </row>
    <row r="419" s="266" customFormat="true" customHeight="true" spans="2:4">
      <c r="B419" s="275"/>
      <c r="C419" s="275"/>
      <c r="D419" s="275"/>
    </row>
    <row r="420" s="266" customFormat="true" customHeight="true" spans="2:4">
      <c r="B420" s="275"/>
      <c r="C420" s="275"/>
      <c r="D420" s="275"/>
    </row>
    <row r="421" s="266" customFormat="true" customHeight="true" spans="2:4">
      <c r="B421" s="275"/>
      <c r="C421" s="275"/>
      <c r="D421" s="275"/>
    </row>
    <row r="422" s="266" customFormat="true" customHeight="true" spans="2:4">
      <c r="B422" s="275"/>
      <c r="C422" s="275"/>
      <c r="D422" s="275"/>
    </row>
    <row r="423" s="266" customFormat="true" customHeight="true" spans="2:4">
      <c r="B423" s="275"/>
      <c r="C423" s="275"/>
      <c r="D423" s="275"/>
    </row>
    <row r="424" s="266" customFormat="true" customHeight="true" spans="2:4">
      <c r="B424" s="275"/>
      <c r="C424" s="275"/>
      <c r="D424" s="275"/>
    </row>
    <row r="425" s="266" customFormat="true" customHeight="true" spans="2:4">
      <c r="B425" s="275"/>
      <c r="C425" s="275"/>
      <c r="D425" s="275"/>
    </row>
    <row r="426" s="266" customFormat="true" customHeight="true" spans="2:4">
      <c r="B426" s="275"/>
      <c r="C426" s="275"/>
      <c r="D426" s="275"/>
    </row>
    <row r="427" s="266" customFormat="true" customHeight="true" spans="2:4">
      <c r="B427" s="275"/>
      <c r="C427" s="275"/>
      <c r="D427" s="275"/>
    </row>
    <row r="428" s="266" customFormat="true" customHeight="true" spans="2:4">
      <c r="B428" s="275"/>
      <c r="C428" s="275"/>
      <c r="D428" s="275"/>
    </row>
    <row r="429" s="266" customFormat="true" customHeight="true" spans="2:4">
      <c r="B429" s="275"/>
      <c r="C429" s="275"/>
      <c r="D429" s="275"/>
    </row>
    <row r="430" s="266" customFormat="true" customHeight="true" spans="2:4">
      <c r="B430" s="275"/>
      <c r="C430" s="275"/>
      <c r="D430" s="275"/>
    </row>
    <row r="431" s="266" customFormat="true" customHeight="true" spans="2:4">
      <c r="B431" s="275"/>
      <c r="C431" s="275"/>
      <c r="D431" s="275"/>
    </row>
    <row r="432" s="266" customFormat="true" customHeight="true" spans="2:4">
      <c r="B432" s="275"/>
      <c r="C432" s="275"/>
      <c r="D432" s="275"/>
    </row>
    <row r="433" s="266" customFormat="true" customHeight="true" spans="2:4">
      <c r="B433" s="275"/>
      <c r="C433" s="275"/>
      <c r="D433" s="275"/>
    </row>
    <row r="434" s="266" customFormat="true" customHeight="true" spans="2:4">
      <c r="B434" s="275"/>
      <c r="C434" s="275"/>
      <c r="D434" s="275"/>
    </row>
    <row r="435" s="266" customFormat="true" customHeight="true" spans="2:4">
      <c r="B435" s="275"/>
      <c r="C435" s="275"/>
      <c r="D435" s="275"/>
    </row>
    <row r="436" s="266" customFormat="true" customHeight="true" spans="2:4">
      <c r="B436" s="275"/>
      <c r="C436" s="275"/>
      <c r="D436" s="275"/>
    </row>
    <row r="437" s="266" customFormat="true" customHeight="true" spans="2:4">
      <c r="B437" s="275"/>
      <c r="C437" s="275"/>
      <c r="D437" s="275"/>
    </row>
    <row r="438" s="266" customFormat="true" customHeight="true" spans="2:4">
      <c r="B438" s="275"/>
      <c r="C438" s="275"/>
      <c r="D438" s="275"/>
    </row>
    <row r="439" s="266" customFormat="true" customHeight="true" spans="2:4">
      <c r="B439" s="275"/>
      <c r="C439" s="275"/>
      <c r="D439" s="275"/>
    </row>
    <row r="440" s="266" customFormat="true" customHeight="true" spans="2:4">
      <c r="B440" s="275"/>
      <c r="C440" s="275"/>
      <c r="D440" s="275"/>
    </row>
    <row r="441" s="266" customFormat="true" customHeight="true" spans="2:4">
      <c r="B441" s="275"/>
      <c r="C441" s="275"/>
      <c r="D441" s="275"/>
    </row>
    <row r="442" s="266" customFormat="true" customHeight="true" spans="2:4">
      <c r="B442" s="275"/>
      <c r="C442" s="275"/>
      <c r="D442" s="275"/>
    </row>
    <row r="443" s="266" customFormat="true" customHeight="true" spans="2:4">
      <c r="B443" s="275"/>
      <c r="C443" s="275"/>
      <c r="D443" s="275"/>
    </row>
    <row r="444" s="266" customFormat="true" customHeight="true" spans="2:4">
      <c r="B444" s="275"/>
      <c r="C444" s="275"/>
      <c r="D444" s="275"/>
    </row>
    <row r="445" s="266" customFormat="true" customHeight="true" spans="2:4">
      <c r="B445" s="275"/>
      <c r="C445" s="275"/>
      <c r="D445" s="275"/>
    </row>
    <row r="446" s="266" customFormat="true" customHeight="true" spans="2:4">
      <c r="B446" s="275"/>
      <c r="C446" s="275"/>
      <c r="D446" s="275"/>
    </row>
    <row r="447" s="266" customFormat="true" customHeight="true" spans="2:4">
      <c r="B447" s="275"/>
      <c r="C447" s="275"/>
      <c r="D447" s="275"/>
    </row>
    <row r="448" s="266" customFormat="true" customHeight="true" spans="2:4">
      <c r="B448" s="275"/>
      <c r="C448" s="275"/>
      <c r="D448" s="275"/>
    </row>
    <row r="449" s="266" customFormat="true" customHeight="true" spans="2:4">
      <c r="B449" s="275"/>
      <c r="C449" s="275"/>
      <c r="D449" s="275"/>
    </row>
    <row r="450" s="266" customFormat="true" customHeight="true" spans="2:4">
      <c r="B450" s="275"/>
      <c r="C450" s="275"/>
      <c r="D450" s="275"/>
    </row>
    <row r="451" s="266" customFormat="true" customHeight="true" spans="2:4">
      <c r="B451" s="275"/>
      <c r="C451" s="275"/>
      <c r="D451" s="275"/>
    </row>
    <row r="452" s="266" customFormat="true" customHeight="true" spans="2:4">
      <c r="B452" s="275"/>
      <c r="C452" s="275"/>
      <c r="D452" s="275"/>
    </row>
    <row r="453" s="266" customFormat="true" customHeight="true" spans="2:4">
      <c r="B453" s="275"/>
      <c r="C453" s="275"/>
      <c r="D453" s="275"/>
    </row>
    <row r="454" s="266" customFormat="true" customHeight="true" spans="2:4">
      <c r="B454" s="275"/>
      <c r="C454" s="275"/>
      <c r="D454" s="275"/>
    </row>
    <row r="455" s="266" customFormat="true" customHeight="true" spans="2:4">
      <c r="B455" s="275"/>
      <c r="C455" s="275"/>
      <c r="D455" s="275"/>
    </row>
    <row r="456" s="266" customFormat="true" customHeight="true" spans="2:4">
      <c r="B456" s="275"/>
      <c r="C456" s="275"/>
      <c r="D456" s="275"/>
    </row>
    <row r="457" s="266" customFormat="true" customHeight="true" spans="2:4">
      <c r="B457" s="275"/>
      <c r="C457" s="275"/>
      <c r="D457" s="275"/>
    </row>
    <row r="458" s="266" customFormat="true" customHeight="true" spans="2:4">
      <c r="B458" s="275"/>
      <c r="C458" s="275"/>
      <c r="D458" s="275"/>
    </row>
    <row r="459" s="266" customFormat="true" customHeight="true" spans="2:4">
      <c r="B459" s="275"/>
      <c r="C459" s="275"/>
      <c r="D459" s="275"/>
    </row>
    <row r="460" s="266" customFormat="true" customHeight="true" spans="2:4">
      <c r="B460" s="275"/>
      <c r="C460" s="275"/>
      <c r="D460" s="275"/>
    </row>
    <row r="461" s="266" customFormat="true" customHeight="true" spans="2:4">
      <c r="B461" s="275"/>
      <c r="C461" s="275"/>
      <c r="D461" s="275"/>
    </row>
    <row r="462" s="266" customFormat="true" customHeight="true" spans="2:4">
      <c r="B462" s="275"/>
      <c r="C462" s="275"/>
      <c r="D462" s="275"/>
    </row>
    <row r="463" s="266" customFormat="true" customHeight="true" spans="2:4">
      <c r="B463" s="275"/>
      <c r="C463" s="275"/>
      <c r="D463" s="275"/>
    </row>
    <row r="464" s="266" customFormat="true" customHeight="true" spans="2:4">
      <c r="B464" s="275"/>
      <c r="C464" s="275"/>
      <c r="D464" s="275"/>
    </row>
    <row r="465" s="266" customFormat="true" customHeight="true" spans="2:4">
      <c r="B465" s="275"/>
      <c r="C465" s="275"/>
      <c r="D465" s="275"/>
    </row>
    <row r="466" s="266" customFormat="true" customHeight="true" spans="2:4">
      <c r="B466" s="275"/>
      <c r="C466" s="275"/>
      <c r="D466" s="275"/>
    </row>
    <row r="467" s="266" customFormat="true" customHeight="true" spans="2:4">
      <c r="B467" s="275"/>
      <c r="C467" s="275"/>
      <c r="D467" s="275"/>
    </row>
    <row r="468" s="266" customFormat="true" customHeight="true" spans="2:4">
      <c r="B468" s="275"/>
      <c r="C468" s="275"/>
      <c r="D468" s="275"/>
    </row>
    <row r="469" s="266" customFormat="true" customHeight="true" spans="2:4">
      <c r="B469" s="275"/>
      <c r="C469" s="275"/>
      <c r="D469" s="275"/>
    </row>
    <row r="470" s="266" customFormat="true" customHeight="true" spans="2:4">
      <c r="B470" s="275"/>
      <c r="C470" s="275"/>
      <c r="D470" s="275"/>
    </row>
    <row r="471" s="266" customFormat="true" customHeight="true" spans="2:4">
      <c r="B471" s="275"/>
      <c r="C471" s="275"/>
      <c r="D471" s="275"/>
    </row>
    <row r="472" s="266" customFormat="true" customHeight="true" spans="2:4">
      <c r="B472" s="275"/>
      <c r="C472" s="275"/>
      <c r="D472" s="275"/>
    </row>
    <row r="473" s="266" customFormat="true" customHeight="true" spans="2:4">
      <c r="B473" s="275"/>
      <c r="C473" s="275"/>
      <c r="D473" s="275"/>
    </row>
    <row r="474" s="266" customFormat="true" customHeight="true" spans="2:4">
      <c r="B474" s="275"/>
      <c r="C474" s="275"/>
      <c r="D474" s="275"/>
    </row>
    <row r="475" s="266" customFormat="true" customHeight="true" spans="2:4">
      <c r="B475" s="275"/>
      <c r="C475" s="275"/>
      <c r="D475" s="275"/>
    </row>
    <row r="476" s="266" customFormat="true" customHeight="true" spans="2:4">
      <c r="B476" s="275"/>
      <c r="C476" s="275"/>
      <c r="D476" s="275"/>
    </row>
    <row r="477" s="266" customFormat="true" customHeight="true" spans="2:4">
      <c r="B477" s="275"/>
      <c r="C477" s="275"/>
      <c r="D477" s="275"/>
    </row>
    <row r="478" s="266" customFormat="true" customHeight="true" spans="2:4">
      <c r="B478" s="275"/>
      <c r="C478" s="275"/>
      <c r="D478" s="275"/>
    </row>
    <row r="479" s="266" customFormat="true" customHeight="true" spans="2:4">
      <c r="B479" s="275"/>
      <c r="C479" s="275"/>
      <c r="D479" s="275"/>
    </row>
    <row r="480" s="266" customFormat="true" customHeight="true" spans="2:4">
      <c r="B480" s="275"/>
      <c r="C480" s="275"/>
      <c r="D480" s="275"/>
    </row>
    <row r="481" s="266" customFormat="true" customHeight="true" spans="2:4">
      <c r="B481" s="275"/>
      <c r="C481" s="275"/>
      <c r="D481" s="275"/>
    </row>
    <row r="482" s="266" customFormat="true" customHeight="true" spans="2:4">
      <c r="B482" s="275"/>
      <c r="C482" s="275"/>
      <c r="D482" s="275"/>
    </row>
    <row r="483" s="266" customFormat="true" customHeight="true" spans="2:4">
      <c r="B483" s="275"/>
      <c r="C483" s="275"/>
      <c r="D483" s="275"/>
    </row>
    <row r="484" s="266" customFormat="true" customHeight="true" spans="2:4">
      <c r="B484" s="275"/>
      <c r="C484" s="275"/>
      <c r="D484" s="275"/>
    </row>
    <row r="485" s="266" customFormat="true" customHeight="true" spans="2:4">
      <c r="B485" s="275"/>
      <c r="C485" s="275"/>
      <c r="D485" s="275"/>
    </row>
    <row r="486" s="266" customFormat="true" customHeight="true" spans="2:4">
      <c r="B486" s="275"/>
      <c r="C486" s="275"/>
      <c r="D486" s="275"/>
    </row>
    <row r="487" s="266" customFormat="true" customHeight="true" spans="2:4">
      <c r="B487" s="275"/>
      <c r="C487" s="275"/>
      <c r="D487" s="275"/>
    </row>
    <row r="488" s="266" customFormat="true" customHeight="true" spans="2:4">
      <c r="B488" s="275"/>
      <c r="C488" s="275"/>
      <c r="D488" s="275"/>
    </row>
    <row r="489" s="266" customFormat="true" customHeight="true" spans="2:4">
      <c r="B489" s="275"/>
      <c r="C489" s="275"/>
      <c r="D489" s="275"/>
    </row>
    <row r="490" s="266" customFormat="true" customHeight="true" spans="2:4">
      <c r="B490" s="275"/>
      <c r="C490" s="275"/>
      <c r="D490" s="275"/>
    </row>
    <row r="491" s="266" customFormat="true" customHeight="true" spans="2:4">
      <c r="B491" s="275"/>
      <c r="C491" s="275"/>
      <c r="D491" s="275"/>
    </row>
    <row r="492" s="266" customFormat="true" customHeight="true" spans="2:4">
      <c r="B492" s="275"/>
      <c r="C492" s="275"/>
      <c r="D492" s="275"/>
    </row>
    <row r="493" s="266" customFormat="true" customHeight="true" spans="2:4">
      <c r="B493" s="275"/>
      <c r="C493" s="275"/>
      <c r="D493" s="275"/>
    </row>
    <row r="494" s="266" customFormat="true" customHeight="true" spans="2:4">
      <c r="B494" s="275"/>
      <c r="C494" s="275"/>
      <c r="D494" s="275"/>
    </row>
    <row r="495" s="266" customFormat="true" customHeight="true" spans="2:4">
      <c r="B495" s="275"/>
      <c r="C495" s="275"/>
      <c r="D495" s="275"/>
    </row>
    <row r="496" s="266" customFormat="true" customHeight="true" spans="2:4">
      <c r="B496" s="275"/>
      <c r="C496" s="275"/>
      <c r="D496" s="275"/>
    </row>
    <row r="497" s="266" customFormat="true" customHeight="true" spans="2:4">
      <c r="B497" s="275"/>
      <c r="C497" s="275"/>
      <c r="D497" s="275"/>
    </row>
    <row r="498" s="266" customFormat="true" customHeight="true" spans="2:4">
      <c r="B498" s="275"/>
      <c r="C498" s="275"/>
      <c r="D498" s="275"/>
    </row>
    <row r="499" s="266" customFormat="true" customHeight="true" spans="2:4">
      <c r="B499" s="275"/>
      <c r="C499" s="275"/>
      <c r="D499" s="275"/>
    </row>
    <row r="500" s="266" customFormat="true" customHeight="true" spans="2:4">
      <c r="B500" s="275"/>
      <c r="C500" s="275"/>
      <c r="D500" s="275"/>
    </row>
    <row r="501" s="266" customFormat="true" customHeight="true" spans="2:4">
      <c r="B501" s="275"/>
      <c r="C501" s="275"/>
      <c r="D501" s="275"/>
    </row>
    <row r="502" s="266" customFormat="true" customHeight="true" spans="2:4">
      <c r="B502" s="275"/>
      <c r="C502" s="275"/>
      <c r="D502" s="275"/>
    </row>
    <row r="503" s="266" customFormat="true" customHeight="true" spans="2:4">
      <c r="B503" s="275"/>
      <c r="C503" s="275"/>
      <c r="D503" s="275"/>
    </row>
    <row r="504" s="266" customFormat="true" customHeight="true" spans="2:4">
      <c r="B504" s="275"/>
      <c r="C504" s="275"/>
      <c r="D504" s="275"/>
    </row>
    <row r="505" s="266" customFormat="true" customHeight="true" spans="2:4">
      <c r="B505" s="275"/>
      <c r="C505" s="275"/>
      <c r="D505" s="275"/>
    </row>
    <row r="506" s="266" customFormat="true" customHeight="true" spans="2:4">
      <c r="B506" s="275"/>
      <c r="C506" s="275"/>
      <c r="D506" s="275"/>
    </row>
    <row r="507" s="266" customFormat="true" customHeight="true" spans="2:4">
      <c r="B507" s="275"/>
      <c r="C507" s="275"/>
      <c r="D507" s="275"/>
    </row>
    <row r="508" s="266" customFormat="true" customHeight="true" spans="2:4">
      <c r="B508" s="275"/>
      <c r="C508" s="275"/>
      <c r="D508" s="275"/>
    </row>
    <row r="509" s="266" customFormat="true" customHeight="true" spans="2:4">
      <c r="B509" s="275"/>
      <c r="C509" s="275"/>
      <c r="D509" s="275"/>
    </row>
    <row r="510" s="266" customFormat="true" customHeight="true" spans="2:4">
      <c r="B510" s="275"/>
      <c r="C510" s="275"/>
      <c r="D510" s="275"/>
    </row>
    <row r="511" s="266" customFormat="true" customHeight="true" spans="2:4">
      <c r="B511" s="275"/>
      <c r="C511" s="275"/>
      <c r="D511" s="275"/>
    </row>
    <row r="512" s="266" customFormat="true" customHeight="true" spans="2:4">
      <c r="B512" s="275"/>
      <c r="C512" s="275"/>
      <c r="D512" s="275"/>
    </row>
    <row r="513" s="266" customFormat="true" customHeight="true" spans="2:4">
      <c r="B513" s="275"/>
      <c r="C513" s="275"/>
      <c r="D513" s="275"/>
    </row>
    <row r="514" s="266" customFormat="true" customHeight="true" spans="2:4">
      <c r="B514" s="275"/>
      <c r="C514" s="275"/>
      <c r="D514" s="275"/>
    </row>
    <row r="515" s="266" customFormat="true" customHeight="true" spans="2:4">
      <c r="B515" s="275"/>
      <c r="C515" s="275"/>
      <c r="D515" s="275"/>
    </row>
    <row r="516" s="266" customFormat="true" customHeight="true" spans="2:4">
      <c r="B516" s="275"/>
      <c r="C516" s="275"/>
      <c r="D516" s="275"/>
    </row>
    <row r="517" s="266" customFormat="true" customHeight="true" spans="2:4">
      <c r="B517" s="275"/>
      <c r="C517" s="275"/>
      <c r="D517" s="275"/>
    </row>
    <row r="518" s="266" customFormat="true" customHeight="true" spans="2:4">
      <c r="B518" s="275"/>
      <c r="C518" s="275"/>
      <c r="D518" s="275"/>
    </row>
    <row r="519" s="266" customFormat="true" customHeight="true" spans="2:4">
      <c r="B519" s="275"/>
      <c r="C519" s="275"/>
      <c r="D519" s="275"/>
    </row>
    <row r="520" s="266" customFormat="true" customHeight="true" spans="2:4">
      <c r="B520" s="275"/>
      <c r="C520" s="275"/>
      <c r="D520" s="275"/>
    </row>
    <row r="521" s="266" customFormat="true" customHeight="true" spans="2:4">
      <c r="B521" s="275"/>
      <c r="C521" s="275"/>
      <c r="D521" s="275"/>
    </row>
    <row r="522" s="266" customFormat="true" customHeight="true" spans="2:4">
      <c r="B522" s="275"/>
      <c r="C522" s="275"/>
      <c r="D522" s="275"/>
    </row>
    <row r="523" s="266" customFormat="true" customHeight="true" spans="2:4">
      <c r="B523" s="275"/>
      <c r="C523" s="275"/>
      <c r="D523" s="275"/>
    </row>
    <row r="524" s="266" customFormat="true" customHeight="true" spans="2:4">
      <c r="B524" s="275"/>
      <c r="C524" s="275"/>
      <c r="D524" s="275"/>
    </row>
    <row r="525" s="266" customFormat="true" customHeight="true" spans="2:4">
      <c r="B525" s="275"/>
      <c r="C525" s="275"/>
      <c r="D525" s="275"/>
    </row>
    <row r="526" s="266" customFormat="true" customHeight="true" spans="2:4">
      <c r="B526" s="275"/>
      <c r="C526" s="275"/>
      <c r="D526" s="275"/>
    </row>
    <row r="527" s="266" customFormat="true" customHeight="true" spans="2:4">
      <c r="B527" s="275"/>
      <c r="C527" s="275"/>
      <c r="D527" s="275"/>
    </row>
    <row r="528" s="266" customFormat="true" customHeight="true" spans="2:4">
      <c r="B528" s="275"/>
      <c r="C528" s="275"/>
      <c r="D528" s="275"/>
    </row>
    <row r="529" s="266" customFormat="true" customHeight="true" spans="2:4">
      <c r="B529" s="275"/>
      <c r="C529" s="275"/>
      <c r="D529" s="275"/>
    </row>
    <row r="530" s="266" customFormat="true" customHeight="true" spans="2:4">
      <c r="B530" s="275"/>
      <c r="C530" s="275"/>
      <c r="D530" s="275"/>
    </row>
    <row r="531" s="266" customFormat="true" customHeight="true" spans="2:4">
      <c r="B531" s="275"/>
      <c r="C531" s="275"/>
      <c r="D531" s="275"/>
    </row>
    <row r="532" s="266" customFormat="true" customHeight="true" spans="2:4">
      <c r="B532" s="275"/>
      <c r="C532" s="275"/>
      <c r="D532" s="275"/>
    </row>
    <row r="533" s="266" customFormat="true" customHeight="true" spans="2:4">
      <c r="B533" s="275"/>
      <c r="C533" s="275"/>
      <c r="D533" s="275"/>
    </row>
    <row r="534" s="266" customFormat="true" customHeight="true" spans="2:4">
      <c r="B534" s="275"/>
      <c r="C534" s="275"/>
      <c r="D534" s="275"/>
    </row>
    <row r="535" s="266" customFormat="true" customHeight="true" spans="2:4">
      <c r="B535" s="275"/>
      <c r="C535" s="275"/>
      <c r="D535" s="275"/>
    </row>
    <row r="536" s="266" customFormat="true" customHeight="true" spans="2:4">
      <c r="B536" s="275"/>
      <c r="C536" s="275"/>
      <c r="D536" s="275"/>
    </row>
    <row r="537" s="266" customFormat="true" customHeight="true" spans="2:4">
      <c r="B537" s="275"/>
      <c r="C537" s="275"/>
      <c r="D537" s="275"/>
    </row>
    <row r="538" s="266" customFormat="true" customHeight="true" spans="2:4">
      <c r="B538" s="275"/>
      <c r="C538" s="275"/>
      <c r="D538" s="275"/>
    </row>
    <row r="539" s="266" customFormat="true" customHeight="true" spans="2:4">
      <c r="B539" s="275"/>
      <c r="C539" s="275"/>
      <c r="D539" s="275"/>
    </row>
    <row r="540" s="266" customFormat="true" customHeight="true" spans="2:4">
      <c r="B540" s="275"/>
      <c r="C540" s="275"/>
      <c r="D540" s="275"/>
    </row>
    <row r="541" s="266" customFormat="true" customHeight="true" spans="2:4">
      <c r="B541" s="275"/>
      <c r="C541" s="275"/>
      <c r="D541" s="275"/>
    </row>
    <row r="542" s="266" customFormat="true" customHeight="true" spans="2:4">
      <c r="B542" s="275"/>
      <c r="C542" s="275"/>
      <c r="D542" s="275"/>
    </row>
    <row r="543" s="266" customFormat="true" customHeight="true" spans="2:4">
      <c r="B543" s="275"/>
      <c r="C543" s="275"/>
      <c r="D543" s="275"/>
    </row>
    <row r="544" s="266" customFormat="true" customHeight="true" spans="2:4">
      <c r="B544" s="275"/>
      <c r="C544" s="275"/>
      <c r="D544" s="275"/>
    </row>
    <row r="545" s="266" customFormat="true" customHeight="true" spans="2:4">
      <c r="B545" s="275"/>
      <c r="C545" s="275"/>
      <c r="D545" s="275"/>
    </row>
    <row r="546" s="266" customFormat="true" customHeight="true" spans="2:4">
      <c r="B546" s="275"/>
      <c r="C546" s="275"/>
      <c r="D546" s="275"/>
    </row>
    <row r="547" s="266" customFormat="true" customHeight="true" spans="2:4">
      <c r="B547" s="275"/>
      <c r="C547" s="275"/>
      <c r="D547" s="275"/>
    </row>
    <row r="548" s="266" customFormat="true" customHeight="true" spans="2:4">
      <c r="B548" s="275"/>
      <c r="C548" s="275"/>
      <c r="D548" s="275"/>
    </row>
    <row r="549" s="266" customFormat="true" customHeight="true" spans="2:4">
      <c r="B549" s="275"/>
      <c r="C549" s="275"/>
      <c r="D549" s="275"/>
    </row>
    <row r="550" s="266" customFormat="true" customHeight="true" spans="2:4">
      <c r="B550" s="275"/>
      <c r="C550" s="275"/>
      <c r="D550" s="275"/>
    </row>
    <row r="551" s="266" customFormat="true" customHeight="true" spans="2:4">
      <c r="B551" s="275"/>
      <c r="C551" s="275"/>
      <c r="D551" s="275"/>
    </row>
    <row r="552" s="266" customFormat="true" customHeight="true" spans="2:4">
      <c r="B552" s="275"/>
      <c r="C552" s="275"/>
      <c r="D552" s="275"/>
    </row>
    <row r="553" s="266" customFormat="true" customHeight="true" spans="2:4">
      <c r="B553" s="275"/>
      <c r="C553" s="275"/>
      <c r="D553" s="275"/>
    </row>
    <row r="554" s="266" customFormat="true" customHeight="true" spans="2:4">
      <c r="B554" s="275"/>
      <c r="C554" s="275"/>
      <c r="D554" s="275"/>
    </row>
    <row r="555" s="266" customFormat="true" customHeight="true" spans="2:4">
      <c r="B555" s="275"/>
      <c r="C555" s="275"/>
      <c r="D555" s="275"/>
    </row>
    <row r="556" s="266" customFormat="true" customHeight="true" spans="2:4">
      <c r="B556" s="275"/>
      <c r="C556" s="275"/>
      <c r="D556" s="275"/>
    </row>
    <row r="557" s="266" customFormat="true" customHeight="true" spans="2:4">
      <c r="B557" s="275"/>
      <c r="C557" s="275"/>
      <c r="D557" s="275"/>
    </row>
    <row r="558" s="266" customFormat="true" customHeight="true" spans="2:4">
      <c r="B558" s="275"/>
      <c r="C558" s="275"/>
      <c r="D558" s="275"/>
    </row>
    <row r="559" s="266" customFormat="true" customHeight="true" spans="2:4">
      <c r="B559" s="275"/>
      <c r="C559" s="275"/>
      <c r="D559" s="275"/>
    </row>
    <row r="560" s="266" customFormat="true" customHeight="true" spans="2:4">
      <c r="B560" s="275"/>
      <c r="C560" s="275"/>
      <c r="D560" s="275"/>
    </row>
    <row r="561" s="266" customFormat="true" customHeight="true" spans="2:4">
      <c r="B561" s="275"/>
      <c r="C561" s="275"/>
      <c r="D561" s="275"/>
    </row>
    <row r="562" s="266" customFormat="true" customHeight="true" spans="2:4">
      <c r="B562" s="275"/>
      <c r="C562" s="275"/>
      <c r="D562" s="275"/>
    </row>
    <row r="563" s="266" customFormat="true" customHeight="true" spans="2:4">
      <c r="B563" s="275"/>
      <c r="C563" s="275"/>
      <c r="D563" s="275"/>
    </row>
    <row r="564" s="266" customFormat="true" customHeight="true" spans="2:4">
      <c r="B564" s="275"/>
      <c r="C564" s="275"/>
      <c r="D564" s="275"/>
    </row>
    <row r="565" s="266" customFormat="true" customHeight="true" spans="2:4">
      <c r="B565" s="275"/>
      <c r="C565" s="275"/>
      <c r="D565" s="275"/>
    </row>
    <row r="566" s="266" customFormat="true" customHeight="true" spans="2:4">
      <c r="B566" s="275"/>
      <c r="C566" s="275"/>
      <c r="D566" s="275"/>
    </row>
    <row r="567" s="266" customFormat="true" customHeight="true" spans="2:4">
      <c r="B567" s="275"/>
      <c r="C567" s="275"/>
      <c r="D567" s="275"/>
    </row>
    <row r="568" s="266" customFormat="true" customHeight="true" spans="2:4">
      <c r="B568" s="275"/>
      <c r="C568" s="275"/>
      <c r="D568" s="275"/>
    </row>
    <row r="569" s="266" customFormat="true" customHeight="true" spans="2:4">
      <c r="B569" s="275"/>
      <c r="C569" s="275"/>
      <c r="D569" s="275"/>
    </row>
    <row r="570" s="266" customFormat="true" customHeight="true" spans="2:4">
      <c r="B570" s="275"/>
      <c r="C570" s="275"/>
      <c r="D570" s="275"/>
    </row>
    <row r="571" s="266" customFormat="true" customHeight="true" spans="2:4">
      <c r="B571" s="275"/>
      <c r="C571" s="275"/>
      <c r="D571" s="275"/>
    </row>
    <row r="572" s="266" customFormat="true" customHeight="true" spans="2:4">
      <c r="B572" s="275"/>
      <c r="C572" s="275"/>
      <c r="D572" s="275"/>
    </row>
    <row r="573" s="266" customFormat="true" customHeight="true" spans="2:4">
      <c r="B573" s="275"/>
      <c r="C573" s="275"/>
      <c r="D573" s="275"/>
    </row>
    <row r="574" s="266" customFormat="true" customHeight="true" spans="2:4">
      <c r="B574" s="275"/>
      <c r="C574" s="275"/>
      <c r="D574" s="275"/>
    </row>
    <row r="575" s="266" customFormat="true" customHeight="true" spans="2:4">
      <c r="B575" s="275"/>
      <c r="C575" s="275"/>
      <c r="D575" s="275"/>
    </row>
    <row r="576" s="266" customFormat="true" customHeight="true" spans="2:4">
      <c r="B576" s="275"/>
      <c r="C576" s="275"/>
      <c r="D576" s="275"/>
    </row>
    <row r="577" s="266" customFormat="true" customHeight="true" spans="2:4">
      <c r="B577" s="275"/>
      <c r="C577" s="275"/>
      <c r="D577" s="275"/>
    </row>
    <row r="578" s="266" customFormat="true" customHeight="true" spans="2:4">
      <c r="B578" s="275"/>
      <c r="C578" s="275"/>
      <c r="D578" s="275"/>
    </row>
    <row r="579" s="266" customFormat="true" customHeight="true" spans="2:4">
      <c r="B579" s="275"/>
      <c r="C579" s="275"/>
      <c r="D579" s="275"/>
    </row>
    <row r="580" s="266" customFormat="true" customHeight="true" spans="2:4">
      <c r="B580" s="275"/>
      <c r="C580" s="275"/>
      <c r="D580" s="275"/>
    </row>
    <row r="581" s="266" customFormat="true" customHeight="true" spans="2:4">
      <c r="B581" s="275"/>
      <c r="C581" s="275"/>
      <c r="D581" s="275"/>
    </row>
    <row r="582" s="266" customFormat="true" customHeight="true" spans="2:4">
      <c r="B582" s="275"/>
      <c r="C582" s="275"/>
      <c r="D582" s="275"/>
    </row>
    <row r="583" s="266" customFormat="true" customHeight="true" spans="2:4">
      <c r="B583" s="275"/>
      <c r="C583" s="275"/>
      <c r="D583" s="275"/>
    </row>
    <row r="584" s="266" customFormat="true" customHeight="true" spans="2:4">
      <c r="B584" s="275"/>
      <c r="C584" s="275"/>
      <c r="D584" s="275"/>
    </row>
    <row r="585" s="266" customFormat="true" customHeight="true" spans="2:4">
      <c r="B585" s="275"/>
      <c r="C585" s="275"/>
      <c r="D585" s="275"/>
    </row>
    <row r="586" s="266" customFormat="true" customHeight="true" spans="2:4">
      <c r="B586" s="275"/>
      <c r="C586" s="275"/>
      <c r="D586" s="275"/>
    </row>
    <row r="587" s="266" customFormat="true" customHeight="true" spans="2:4">
      <c r="B587" s="275"/>
      <c r="C587" s="275"/>
      <c r="D587" s="275"/>
    </row>
    <row r="588" s="266" customFormat="true" customHeight="true" spans="2:4">
      <c r="B588" s="275"/>
      <c r="C588" s="275"/>
      <c r="D588" s="275"/>
    </row>
    <row r="589" s="266" customFormat="true" customHeight="true" spans="2:4">
      <c r="B589" s="275"/>
      <c r="C589" s="275"/>
      <c r="D589" s="275"/>
    </row>
    <row r="590" s="266" customFormat="true" customHeight="true" spans="2:4">
      <c r="B590" s="275"/>
      <c r="C590" s="275"/>
      <c r="D590" s="275"/>
    </row>
    <row r="591" s="266" customFormat="true" customHeight="true" spans="2:4">
      <c r="B591" s="275"/>
      <c r="C591" s="275"/>
      <c r="D591" s="275"/>
    </row>
    <row r="592" s="266" customFormat="true" customHeight="true" spans="2:4">
      <c r="B592" s="275"/>
      <c r="C592" s="275"/>
      <c r="D592" s="275"/>
    </row>
    <row r="593" s="266" customFormat="true" customHeight="true" spans="2:4">
      <c r="B593" s="275"/>
      <c r="C593" s="275"/>
      <c r="D593" s="275"/>
    </row>
    <row r="594" s="266" customFormat="true" customHeight="true" spans="2:4">
      <c r="B594" s="275"/>
      <c r="C594" s="275"/>
      <c r="D594" s="275"/>
    </row>
    <row r="595" s="266" customFormat="true" customHeight="true" spans="2:4">
      <c r="B595" s="275"/>
      <c r="C595" s="275"/>
      <c r="D595" s="275"/>
    </row>
    <row r="596" s="266" customFormat="true" customHeight="true" spans="2:4">
      <c r="B596" s="275"/>
      <c r="C596" s="275"/>
      <c r="D596" s="275"/>
    </row>
    <row r="597" s="266" customFormat="true" customHeight="true" spans="2:4">
      <c r="B597" s="275"/>
      <c r="C597" s="275"/>
      <c r="D597" s="275"/>
    </row>
    <row r="598" s="266" customFormat="true" customHeight="true" spans="2:4">
      <c r="B598" s="275"/>
      <c r="C598" s="275"/>
      <c r="D598" s="275"/>
    </row>
    <row r="599" s="266" customFormat="true" customHeight="true" spans="2:4">
      <c r="B599" s="275"/>
      <c r="C599" s="275"/>
      <c r="D599" s="275"/>
    </row>
    <row r="600" s="266" customFormat="true" customHeight="true" spans="2:4">
      <c r="B600" s="275"/>
      <c r="C600" s="275"/>
      <c r="D600" s="275"/>
    </row>
    <row r="601" s="266" customFormat="true" customHeight="true" spans="2:4">
      <c r="B601" s="275"/>
      <c r="C601" s="275"/>
      <c r="D601" s="275"/>
    </row>
    <row r="602" s="266" customFormat="true" customHeight="true" spans="2:4">
      <c r="B602" s="275"/>
      <c r="C602" s="275"/>
      <c r="D602" s="275"/>
    </row>
    <row r="603" s="266" customFormat="true" customHeight="true" spans="2:4">
      <c r="B603" s="275"/>
      <c r="C603" s="275"/>
      <c r="D603" s="275"/>
    </row>
    <row r="604" s="266" customFormat="true" customHeight="true" spans="2:4">
      <c r="B604" s="275"/>
      <c r="C604" s="275"/>
      <c r="D604" s="275"/>
    </row>
    <row r="605" s="266" customFormat="true" customHeight="true" spans="2:4">
      <c r="B605" s="275"/>
      <c r="C605" s="275"/>
      <c r="D605" s="275"/>
    </row>
    <row r="606" s="266" customFormat="true" customHeight="true" spans="2:4">
      <c r="B606" s="275"/>
      <c r="C606" s="275"/>
      <c r="D606" s="275"/>
    </row>
    <row r="607" s="266" customFormat="true" customHeight="true" spans="2:4">
      <c r="B607" s="275"/>
      <c r="C607" s="275"/>
      <c r="D607" s="275"/>
    </row>
    <row r="608" s="266" customFormat="true" customHeight="true" spans="2:4">
      <c r="B608" s="275"/>
      <c r="C608" s="275"/>
      <c r="D608" s="275"/>
    </row>
    <row r="609" s="266" customFormat="true" customHeight="true" spans="2:4">
      <c r="B609" s="275"/>
      <c r="C609" s="275"/>
      <c r="D609" s="275"/>
    </row>
    <row r="610" s="266" customFormat="true" customHeight="true" spans="2:4">
      <c r="B610" s="275"/>
      <c r="C610" s="275"/>
      <c r="D610" s="275"/>
    </row>
    <row r="611" s="266" customFormat="true" customHeight="true" spans="2:4">
      <c r="B611" s="275"/>
      <c r="C611" s="275"/>
      <c r="D611" s="275"/>
    </row>
    <row r="612" s="266" customFormat="true" customHeight="true" spans="2:4">
      <c r="B612" s="275"/>
      <c r="C612" s="275"/>
      <c r="D612" s="275"/>
    </row>
    <row r="613" s="266" customFormat="true" customHeight="true" spans="2:4">
      <c r="B613" s="275"/>
      <c r="C613" s="275"/>
      <c r="D613" s="275"/>
    </row>
    <row r="614" s="266" customFormat="true" customHeight="true" spans="2:4">
      <c r="B614" s="275"/>
      <c r="C614" s="275"/>
      <c r="D614" s="275"/>
    </row>
    <row r="615" s="266" customFormat="true" customHeight="true" spans="2:4">
      <c r="B615" s="275"/>
      <c r="C615" s="275"/>
      <c r="D615" s="275"/>
    </row>
    <row r="616" s="266" customFormat="true" customHeight="true" spans="2:4">
      <c r="B616" s="275"/>
      <c r="C616" s="275"/>
      <c r="D616" s="275"/>
    </row>
    <row r="617" s="266" customFormat="true" customHeight="true" spans="2:4">
      <c r="B617" s="275"/>
      <c r="C617" s="275"/>
      <c r="D617" s="275"/>
    </row>
    <row r="618" s="266" customFormat="true" customHeight="true" spans="2:4">
      <c r="B618" s="275"/>
      <c r="C618" s="275"/>
      <c r="D618" s="275"/>
    </row>
    <row r="619" s="266" customFormat="true" customHeight="true" spans="2:4">
      <c r="B619" s="275"/>
      <c r="C619" s="275"/>
      <c r="D619" s="275"/>
    </row>
    <row r="620" s="266" customFormat="true" customHeight="true" spans="2:4">
      <c r="B620" s="275"/>
      <c r="C620" s="275"/>
      <c r="D620" s="275"/>
    </row>
    <row r="621" s="266" customFormat="true" customHeight="true" spans="2:4">
      <c r="B621" s="275"/>
      <c r="C621" s="275"/>
      <c r="D621" s="275"/>
    </row>
    <row r="622" s="266" customFormat="true" customHeight="true" spans="2:4">
      <c r="B622" s="275"/>
      <c r="C622" s="275"/>
      <c r="D622" s="275"/>
    </row>
    <row r="623" s="266" customFormat="true" customHeight="true" spans="2:4">
      <c r="B623" s="275"/>
      <c r="C623" s="275"/>
      <c r="D623" s="275"/>
    </row>
    <row r="624" s="266" customFormat="true" customHeight="true" spans="2:4">
      <c r="B624" s="275"/>
      <c r="C624" s="275"/>
      <c r="D624" s="275"/>
    </row>
    <row r="625" s="266" customFormat="true" customHeight="true" spans="2:4">
      <c r="B625" s="275"/>
      <c r="C625" s="275"/>
      <c r="D625" s="275"/>
    </row>
    <row r="626" s="266" customFormat="true" customHeight="true" spans="2:4">
      <c r="B626" s="275"/>
      <c r="C626" s="275"/>
      <c r="D626" s="275"/>
    </row>
    <row r="627" s="266" customFormat="true" customHeight="true" spans="2:4">
      <c r="B627" s="275"/>
      <c r="C627" s="275"/>
      <c r="D627" s="275"/>
    </row>
    <row r="628" s="266" customFormat="true" customHeight="true" spans="2:4">
      <c r="B628" s="275"/>
      <c r="C628" s="275"/>
      <c r="D628" s="275"/>
    </row>
    <row r="629" s="266" customFormat="true" customHeight="true" spans="2:4">
      <c r="B629" s="275"/>
      <c r="C629" s="275"/>
      <c r="D629" s="275"/>
    </row>
    <row r="630" s="266" customFormat="true" customHeight="true" spans="2:4">
      <c r="B630" s="275"/>
      <c r="C630" s="275"/>
      <c r="D630" s="275"/>
    </row>
    <row r="631" s="266" customFormat="true" customHeight="true" spans="2:4">
      <c r="B631" s="275"/>
      <c r="C631" s="275"/>
      <c r="D631" s="275"/>
    </row>
    <row r="632" s="266" customFormat="true" customHeight="true" spans="2:4">
      <c r="B632" s="275"/>
      <c r="C632" s="275"/>
      <c r="D632" s="275"/>
    </row>
    <row r="633" s="266" customFormat="true" customHeight="true" spans="2:4">
      <c r="B633" s="275"/>
      <c r="C633" s="275"/>
      <c r="D633" s="275"/>
    </row>
    <row r="634" s="266" customFormat="true" customHeight="true" spans="2:4">
      <c r="B634" s="275"/>
      <c r="C634" s="275"/>
      <c r="D634" s="275"/>
    </row>
    <row r="635" s="266" customFormat="true" customHeight="true" spans="2:4">
      <c r="B635" s="275"/>
      <c r="C635" s="275"/>
      <c r="D635" s="275"/>
    </row>
    <row r="636" s="266" customFormat="true" customHeight="true" spans="2:4">
      <c r="B636" s="275"/>
      <c r="C636" s="275"/>
      <c r="D636" s="275"/>
    </row>
    <row r="637" s="266" customFormat="true" customHeight="true" spans="2:4">
      <c r="B637" s="275"/>
      <c r="C637" s="275"/>
      <c r="D637" s="275"/>
    </row>
    <row r="638" s="266" customFormat="true" customHeight="true" spans="2:4">
      <c r="B638" s="275"/>
      <c r="C638" s="275"/>
      <c r="D638" s="275"/>
    </row>
    <row r="639" s="266" customFormat="true" customHeight="true" spans="2:4">
      <c r="B639" s="275"/>
      <c r="C639" s="275"/>
      <c r="D639" s="275"/>
    </row>
    <row r="640" s="266" customFormat="true" customHeight="true" spans="2:4">
      <c r="B640" s="275"/>
      <c r="C640" s="275"/>
      <c r="D640" s="275"/>
    </row>
    <row r="641" s="266" customFormat="true" customHeight="true" spans="2:4">
      <c r="B641" s="275"/>
      <c r="C641" s="275"/>
      <c r="D641" s="275"/>
    </row>
    <row r="642" s="266" customFormat="true" customHeight="true" spans="2:4">
      <c r="B642" s="275"/>
      <c r="C642" s="275"/>
      <c r="D642" s="275"/>
    </row>
    <row r="643" s="266" customFormat="true" customHeight="true" spans="2:4">
      <c r="B643" s="275"/>
      <c r="C643" s="275"/>
      <c r="D643" s="275"/>
    </row>
    <row r="644" s="266" customFormat="true" customHeight="true" spans="2:4">
      <c r="B644" s="275"/>
      <c r="C644" s="275"/>
      <c r="D644" s="275"/>
    </row>
    <row r="645" s="266" customFormat="true" customHeight="true" spans="2:4">
      <c r="B645" s="275"/>
      <c r="C645" s="275"/>
      <c r="D645" s="275"/>
    </row>
    <row r="646" s="266" customFormat="true" customHeight="true" spans="2:4">
      <c r="B646" s="275"/>
      <c r="C646" s="275"/>
      <c r="D646" s="275"/>
    </row>
    <row r="647" s="266" customFormat="true" customHeight="true" spans="2:4">
      <c r="B647" s="275"/>
      <c r="C647" s="275"/>
      <c r="D647" s="275"/>
    </row>
    <row r="648" s="266" customFormat="true" customHeight="true" spans="2:4">
      <c r="B648" s="275"/>
      <c r="C648" s="275"/>
      <c r="D648" s="275"/>
    </row>
    <row r="649" s="266" customFormat="true" customHeight="true" spans="2:4">
      <c r="B649" s="275"/>
      <c r="C649" s="275"/>
      <c r="D649" s="275"/>
    </row>
    <row r="650" s="266" customFormat="true" customHeight="true" spans="2:4">
      <c r="B650" s="275"/>
      <c r="C650" s="275"/>
      <c r="D650" s="275"/>
    </row>
    <row r="651" s="266" customFormat="true" customHeight="true" spans="2:4">
      <c r="B651" s="275"/>
      <c r="C651" s="275"/>
      <c r="D651" s="275"/>
    </row>
    <row r="652" s="266" customFormat="true" customHeight="true" spans="2:4">
      <c r="B652" s="275"/>
      <c r="C652" s="275"/>
      <c r="D652" s="275"/>
    </row>
    <row r="653" s="266" customFormat="true" customHeight="true" spans="2:4">
      <c r="B653" s="275"/>
      <c r="C653" s="275"/>
      <c r="D653" s="275"/>
    </row>
    <row r="654" s="266" customFormat="true" customHeight="true" spans="2:4">
      <c r="B654" s="275"/>
      <c r="C654" s="275"/>
      <c r="D654" s="275"/>
    </row>
    <row r="655" s="266" customFormat="true" customHeight="true" spans="2:4">
      <c r="B655" s="275"/>
      <c r="C655" s="275"/>
      <c r="D655" s="275"/>
    </row>
    <row r="656" s="266" customFormat="true" customHeight="true" spans="2:4">
      <c r="B656" s="275"/>
      <c r="C656" s="275"/>
      <c r="D656" s="275"/>
    </row>
    <row r="657" s="266" customFormat="true" customHeight="true" spans="2:4">
      <c r="B657" s="275"/>
      <c r="C657" s="275"/>
      <c r="D657" s="275"/>
    </row>
    <row r="658" s="266" customFormat="true" customHeight="true" spans="2:4">
      <c r="B658" s="275"/>
      <c r="C658" s="275"/>
      <c r="D658" s="275"/>
    </row>
    <row r="659" s="266" customFormat="true" customHeight="true" spans="2:4">
      <c r="B659" s="275"/>
      <c r="C659" s="275"/>
      <c r="D659" s="275"/>
    </row>
    <row r="660" s="266" customFormat="true" customHeight="true" spans="2:4">
      <c r="B660" s="275"/>
      <c r="C660" s="275"/>
      <c r="D660" s="275"/>
    </row>
    <row r="661" s="266" customFormat="true" customHeight="true" spans="2:4">
      <c r="B661" s="275"/>
      <c r="C661" s="275"/>
      <c r="D661" s="275"/>
    </row>
    <row r="662" s="266" customFormat="true" customHeight="true" spans="2:4">
      <c r="B662" s="275"/>
      <c r="C662" s="275"/>
      <c r="D662" s="275"/>
    </row>
    <row r="663" s="266" customFormat="true" customHeight="true" spans="2:4">
      <c r="B663" s="275"/>
      <c r="C663" s="275"/>
      <c r="D663" s="275"/>
    </row>
    <row r="664" s="266" customFormat="true" customHeight="true" spans="2:4">
      <c r="B664" s="275"/>
      <c r="C664" s="275"/>
      <c r="D664" s="275"/>
    </row>
    <row r="665" s="266" customFormat="true" customHeight="true" spans="2:4">
      <c r="B665" s="275"/>
      <c r="C665" s="275"/>
      <c r="D665" s="275"/>
    </row>
    <row r="666" s="266" customFormat="true" customHeight="true" spans="2:4">
      <c r="B666" s="275"/>
      <c r="C666" s="275"/>
      <c r="D666" s="275"/>
    </row>
    <row r="667" s="266" customFormat="true" customHeight="true" spans="2:4">
      <c r="B667" s="275"/>
      <c r="C667" s="275"/>
      <c r="D667" s="275"/>
    </row>
    <row r="668" s="266" customFormat="true" customHeight="true" spans="2:4">
      <c r="B668" s="275"/>
      <c r="C668" s="275"/>
      <c r="D668" s="275"/>
    </row>
    <row r="669" s="266" customFormat="true" customHeight="true" spans="2:4">
      <c r="B669" s="275"/>
      <c r="C669" s="275"/>
      <c r="D669" s="275"/>
    </row>
    <row r="670" s="266" customFormat="true" customHeight="true" spans="2:4">
      <c r="B670" s="275"/>
      <c r="C670" s="275"/>
      <c r="D670" s="275"/>
    </row>
    <row r="671" s="266" customFormat="true" customHeight="true" spans="2:4">
      <c r="B671" s="275"/>
      <c r="C671" s="275"/>
      <c r="D671" s="275"/>
    </row>
    <row r="672" s="266" customFormat="true" customHeight="true" spans="2:4">
      <c r="B672" s="275"/>
      <c r="C672" s="275"/>
      <c r="D672" s="275"/>
    </row>
    <row r="673" s="266" customFormat="true" customHeight="true" spans="2:4">
      <c r="B673" s="275"/>
      <c r="C673" s="275"/>
      <c r="D673" s="275"/>
    </row>
    <row r="674" s="266" customFormat="true" customHeight="true" spans="2:4">
      <c r="B674" s="275"/>
      <c r="C674" s="275"/>
      <c r="D674" s="275"/>
    </row>
    <row r="675" s="266" customFormat="true" customHeight="true" spans="2:4">
      <c r="B675" s="275"/>
      <c r="C675" s="275"/>
      <c r="D675" s="275"/>
    </row>
    <row r="676" s="266" customFormat="true" customHeight="true" spans="2:4">
      <c r="B676" s="275"/>
      <c r="C676" s="275"/>
      <c r="D676" s="275"/>
    </row>
    <row r="677" s="266" customFormat="true" customHeight="true" spans="2:4">
      <c r="B677" s="275"/>
      <c r="C677" s="275"/>
      <c r="D677" s="275"/>
    </row>
    <row r="678" s="266" customFormat="true" customHeight="true" spans="2:4">
      <c r="B678" s="275"/>
      <c r="C678" s="275"/>
      <c r="D678" s="275"/>
    </row>
    <row r="679" s="266" customFormat="true" customHeight="true" spans="2:4">
      <c r="B679" s="275"/>
      <c r="C679" s="275"/>
      <c r="D679" s="275"/>
    </row>
    <row r="680" s="266" customFormat="true" customHeight="true" spans="2:4">
      <c r="B680" s="275"/>
      <c r="C680" s="275"/>
      <c r="D680" s="275"/>
    </row>
    <row r="681" s="266" customFormat="true" customHeight="true" spans="2:4">
      <c r="B681" s="275"/>
      <c r="C681" s="275"/>
      <c r="D681" s="275"/>
    </row>
    <row r="682" s="266" customFormat="true" customHeight="true" spans="2:4">
      <c r="B682" s="275"/>
      <c r="C682" s="275"/>
      <c r="D682" s="275"/>
    </row>
    <row r="683" s="266" customFormat="true" customHeight="true" spans="2:4">
      <c r="B683" s="275"/>
      <c r="C683" s="275"/>
      <c r="D683" s="275"/>
    </row>
    <row r="684" s="266" customFormat="true" customHeight="true" spans="2:4">
      <c r="B684" s="275"/>
      <c r="C684" s="275"/>
      <c r="D684" s="275"/>
    </row>
    <row r="685" s="266" customFormat="true" customHeight="true" spans="2:4">
      <c r="B685" s="275"/>
      <c r="C685" s="275"/>
      <c r="D685" s="275"/>
    </row>
    <row r="686" s="266" customFormat="true" customHeight="true" spans="2:4">
      <c r="B686" s="275"/>
      <c r="C686" s="275"/>
      <c r="D686" s="275"/>
    </row>
    <row r="687" s="266" customFormat="true" customHeight="true" spans="2:4">
      <c r="B687" s="275"/>
      <c r="C687" s="275"/>
      <c r="D687" s="275"/>
    </row>
    <row r="688" s="266" customFormat="true" customHeight="true" spans="2:4">
      <c r="B688" s="275"/>
      <c r="C688" s="275"/>
      <c r="D688" s="275"/>
    </row>
    <row r="689" s="266" customFormat="true" customHeight="true" spans="2:4">
      <c r="B689" s="275"/>
      <c r="C689" s="275"/>
      <c r="D689" s="275"/>
    </row>
    <row r="690" s="266" customFormat="true" customHeight="true" spans="2:4">
      <c r="B690" s="275"/>
      <c r="C690" s="275"/>
      <c r="D690" s="275"/>
    </row>
    <row r="691" s="266" customFormat="true" customHeight="true" spans="2:4">
      <c r="B691" s="275"/>
      <c r="C691" s="275"/>
      <c r="D691" s="275"/>
    </row>
    <row r="692" s="266" customFormat="true" customHeight="true" spans="2:4">
      <c r="B692" s="275"/>
      <c r="C692" s="275"/>
      <c r="D692" s="275"/>
    </row>
    <row r="693" s="266" customFormat="true" customHeight="true" spans="2:4">
      <c r="B693" s="275"/>
      <c r="C693" s="275"/>
      <c r="D693" s="275"/>
    </row>
    <row r="694" s="266" customFormat="true" customHeight="true" spans="2:4">
      <c r="B694" s="275"/>
      <c r="C694" s="275"/>
      <c r="D694" s="275"/>
    </row>
    <row r="695" s="266" customFormat="true" customHeight="true" spans="2:4">
      <c r="B695" s="275"/>
      <c r="C695" s="275"/>
      <c r="D695" s="275"/>
    </row>
    <row r="696" s="266" customFormat="true" customHeight="true" spans="2:4">
      <c r="B696" s="275"/>
      <c r="C696" s="275"/>
      <c r="D696" s="275"/>
    </row>
    <row r="697" s="266" customFormat="true" customHeight="true" spans="2:4">
      <c r="B697" s="275"/>
      <c r="C697" s="275"/>
      <c r="D697" s="275"/>
    </row>
    <row r="698" s="266" customFormat="true" customHeight="true" spans="2:4">
      <c r="B698" s="275"/>
      <c r="C698" s="275"/>
      <c r="D698" s="275"/>
    </row>
    <row r="699" s="266" customFormat="true" customHeight="true" spans="2:4">
      <c r="B699" s="275"/>
      <c r="C699" s="275"/>
      <c r="D699" s="275"/>
    </row>
    <row r="700" s="266" customFormat="true" customHeight="true" spans="2:4">
      <c r="B700" s="275"/>
      <c r="C700" s="275"/>
      <c r="D700" s="275"/>
    </row>
    <row r="701" s="266" customFormat="true" customHeight="true" spans="2:4">
      <c r="B701" s="275"/>
      <c r="C701" s="275"/>
      <c r="D701" s="275"/>
    </row>
    <row r="702" s="266" customFormat="true" customHeight="true" spans="2:4">
      <c r="B702" s="275"/>
      <c r="C702" s="275"/>
      <c r="D702" s="275"/>
    </row>
    <row r="703" s="266" customFormat="true" customHeight="true" spans="2:4">
      <c r="B703" s="275"/>
      <c r="C703" s="275"/>
      <c r="D703" s="275"/>
    </row>
    <row r="704" s="266" customFormat="true" customHeight="true" spans="2:4">
      <c r="B704" s="275"/>
      <c r="C704" s="275"/>
      <c r="D704" s="275"/>
    </row>
    <row r="705" s="266" customFormat="true" customHeight="true" spans="2:4">
      <c r="B705" s="275"/>
      <c r="C705" s="275"/>
      <c r="D705" s="275"/>
    </row>
    <row r="706" s="266" customFormat="true" customHeight="true" spans="2:4">
      <c r="B706" s="275"/>
      <c r="C706" s="275"/>
      <c r="D706" s="275"/>
    </row>
    <row r="707" s="266" customFormat="true" customHeight="true" spans="2:4">
      <c r="B707" s="275"/>
      <c r="C707" s="275"/>
      <c r="D707" s="275"/>
    </row>
    <row r="708" s="266" customFormat="true" customHeight="true" spans="2:4">
      <c r="B708" s="275"/>
      <c r="C708" s="275"/>
      <c r="D708" s="275"/>
    </row>
    <row r="709" s="266" customFormat="true" customHeight="true" spans="2:4">
      <c r="B709" s="275"/>
      <c r="C709" s="275"/>
      <c r="D709" s="275"/>
    </row>
    <row r="710" s="266" customFormat="true" customHeight="true" spans="2:4">
      <c r="B710" s="275"/>
      <c r="C710" s="275"/>
      <c r="D710" s="275"/>
    </row>
    <row r="711" s="266" customFormat="true" customHeight="true" spans="2:4">
      <c r="B711" s="275"/>
      <c r="C711" s="275"/>
      <c r="D711" s="275"/>
    </row>
    <row r="712" s="266" customFormat="true" customHeight="true" spans="2:4">
      <c r="B712" s="275"/>
      <c r="C712" s="275"/>
      <c r="D712" s="275"/>
    </row>
    <row r="713" s="266" customFormat="true" customHeight="true" spans="2:4">
      <c r="B713" s="275"/>
      <c r="C713" s="275"/>
      <c r="D713" s="275"/>
    </row>
    <row r="714" s="266" customFormat="true" customHeight="true" spans="2:4">
      <c r="B714" s="275"/>
      <c r="C714" s="275"/>
      <c r="D714" s="275"/>
    </row>
    <row r="715" s="266" customFormat="true" customHeight="true" spans="2:4">
      <c r="B715" s="275"/>
      <c r="C715" s="275"/>
      <c r="D715" s="275"/>
    </row>
    <row r="716" s="266" customFormat="true" customHeight="true" spans="2:4">
      <c r="B716" s="275"/>
      <c r="C716" s="275"/>
      <c r="D716" s="275"/>
    </row>
    <row r="717" s="266" customFormat="true" customHeight="true" spans="2:4">
      <c r="B717" s="275"/>
      <c r="C717" s="275"/>
      <c r="D717" s="275"/>
    </row>
    <row r="718" s="266" customFormat="true" customHeight="true" spans="2:4">
      <c r="B718" s="275"/>
      <c r="C718" s="275"/>
      <c r="D718" s="275"/>
    </row>
    <row r="719" s="266" customFormat="true" customHeight="true" spans="2:4">
      <c r="B719" s="275"/>
      <c r="C719" s="275"/>
      <c r="D719" s="275"/>
    </row>
    <row r="720" s="266" customFormat="true" customHeight="true" spans="2:4">
      <c r="B720" s="275"/>
      <c r="C720" s="275"/>
      <c r="D720" s="275"/>
    </row>
    <row r="721" s="266" customFormat="true" customHeight="true" spans="2:4">
      <c r="B721" s="275"/>
      <c r="C721" s="275"/>
      <c r="D721" s="275"/>
    </row>
    <row r="722" s="266" customFormat="true" customHeight="true" spans="2:4">
      <c r="B722" s="275"/>
      <c r="C722" s="275"/>
      <c r="D722" s="275"/>
    </row>
    <row r="723" s="266" customFormat="true" customHeight="true" spans="2:4">
      <c r="B723" s="275"/>
      <c r="C723" s="275"/>
      <c r="D723" s="275"/>
    </row>
    <row r="724" s="266" customFormat="true" customHeight="true" spans="2:4">
      <c r="B724" s="275"/>
      <c r="C724" s="275"/>
      <c r="D724" s="275"/>
    </row>
    <row r="725" s="266" customFormat="true" customHeight="true" spans="2:4">
      <c r="B725" s="275"/>
      <c r="C725" s="275"/>
      <c r="D725" s="275"/>
    </row>
    <row r="726" s="266" customFormat="true" customHeight="true" spans="2:4">
      <c r="B726" s="275"/>
      <c r="C726" s="275"/>
      <c r="D726" s="275"/>
    </row>
    <row r="727" s="266" customFormat="true" customHeight="true" spans="2:4">
      <c r="B727" s="275"/>
      <c r="C727" s="275"/>
      <c r="D727" s="275"/>
    </row>
    <row r="728" s="266" customFormat="true" customHeight="true" spans="2:4">
      <c r="B728" s="275"/>
      <c r="C728" s="275"/>
      <c r="D728" s="275"/>
    </row>
    <row r="729" s="266" customFormat="true" customHeight="true" spans="2:4">
      <c r="B729" s="275"/>
      <c r="C729" s="275"/>
      <c r="D729" s="275"/>
    </row>
    <row r="730" s="266" customFormat="true" customHeight="true" spans="2:4">
      <c r="B730" s="275"/>
      <c r="C730" s="275"/>
      <c r="D730" s="275"/>
    </row>
    <row r="731" s="266" customFormat="true" customHeight="true" spans="2:4">
      <c r="B731" s="275"/>
      <c r="C731" s="275"/>
      <c r="D731" s="275"/>
    </row>
    <row r="732" s="266" customFormat="true" customHeight="true" spans="2:4">
      <c r="B732" s="275"/>
      <c r="C732" s="275"/>
      <c r="D732" s="275"/>
    </row>
    <row r="733" s="266" customFormat="true" customHeight="true" spans="2:4">
      <c r="B733" s="275"/>
      <c r="C733" s="275"/>
      <c r="D733" s="275"/>
    </row>
    <row r="734" s="266" customFormat="true" customHeight="true" spans="2:4">
      <c r="B734" s="275"/>
      <c r="C734" s="275"/>
      <c r="D734" s="275"/>
    </row>
    <row r="735" s="266" customFormat="true" customHeight="true" spans="2:4">
      <c r="B735" s="275"/>
      <c r="C735" s="275"/>
      <c r="D735" s="275"/>
    </row>
    <row r="736" s="266" customFormat="true" customHeight="true" spans="2:4">
      <c r="B736" s="275"/>
      <c r="C736" s="275"/>
      <c r="D736" s="275"/>
    </row>
    <row r="737" s="266" customFormat="true" customHeight="true" spans="2:4">
      <c r="B737" s="275"/>
      <c r="C737" s="275"/>
      <c r="D737" s="275"/>
    </row>
    <row r="738" s="266" customFormat="true" customHeight="true" spans="2:4">
      <c r="B738" s="275"/>
      <c r="C738" s="275"/>
      <c r="D738" s="275"/>
    </row>
    <row r="739" s="266" customFormat="true" customHeight="true" spans="2:4">
      <c r="B739" s="275"/>
      <c r="C739" s="275"/>
      <c r="D739" s="275"/>
    </row>
    <row r="740" s="266" customFormat="true" customHeight="true" spans="2:4">
      <c r="B740" s="275"/>
      <c r="C740" s="275"/>
      <c r="D740" s="275"/>
    </row>
    <row r="741" s="266" customFormat="true" customHeight="true" spans="2:4">
      <c r="B741" s="275"/>
      <c r="C741" s="275"/>
      <c r="D741" s="275"/>
    </row>
    <row r="742" s="266" customFormat="true" customHeight="true" spans="2:4">
      <c r="B742" s="275"/>
      <c r="C742" s="275"/>
      <c r="D742" s="275"/>
    </row>
    <row r="743" s="266" customFormat="true" customHeight="true" spans="2:4">
      <c r="B743" s="275"/>
      <c r="C743" s="275"/>
      <c r="D743" s="275"/>
    </row>
    <row r="744" s="266" customFormat="true" customHeight="true" spans="2:4">
      <c r="B744" s="275"/>
      <c r="C744" s="275"/>
      <c r="D744" s="275"/>
    </row>
    <row r="745" s="266" customFormat="true" customHeight="true" spans="2:4">
      <c r="B745" s="275"/>
      <c r="C745" s="275"/>
      <c r="D745" s="275"/>
    </row>
    <row r="746" s="266" customFormat="true" customHeight="true" spans="2:4">
      <c r="B746" s="275"/>
      <c r="C746" s="275"/>
      <c r="D746" s="275"/>
    </row>
    <row r="747" s="266" customFormat="true" customHeight="true" spans="2:4">
      <c r="B747" s="275"/>
      <c r="C747" s="275"/>
      <c r="D747" s="275"/>
    </row>
    <row r="748" s="266" customFormat="true" customHeight="true" spans="2:4">
      <c r="B748" s="275"/>
      <c r="C748" s="275"/>
      <c r="D748" s="275"/>
    </row>
    <row r="749" s="266" customFormat="true" customHeight="true" spans="2:4">
      <c r="B749" s="275"/>
      <c r="C749" s="275"/>
      <c r="D749" s="275"/>
    </row>
    <row r="750" s="266" customFormat="true" customHeight="true" spans="2:4">
      <c r="B750" s="275"/>
      <c r="C750" s="275"/>
      <c r="D750" s="275"/>
    </row>
    <row r="751" s="266" customFormat="true" customHeight="true" spans="2:4">
      <c r="B751" s="275"/>
      <c r="C751" s="275"/>
      <c r="D751" s="275"/>
    </row>
    <row r="752" s="266" customFormat="true" customHeight="true" spans="2:4">
      <c r="B752" s="275"/>
      <c r="C752" s="275"/>
      <c r="D752" s="275"/>
    </row>
    <row r="753" s="266" customFormat="true" customHeight="true" spans="2:4">
      <c r="B753" s="275"/>
      <c r="C753" s="275"/>
      <c r="D753" s="275"/>
    </row>
    <row r="754" s="266" customFormat="true" customHeight="true" spans="2:4">
      <c r="B754" s="275"/>
      <c r="C754" s="275"/>
      <c r="D754" s="275"/>
    </row>
    <row r="755" s="266" customFormat="true" customHeight="true" spans="2:4">
      <c r="B755" s="275"/>
      <c r="C755" s="275"/>
      <c r="D755" s="275"/>
    </row>
    <row r="756" s="266" customFormat="true" customHeight="true" spans="2:4">
      <c r="B756" s="275"/>
      <c r="C756" s="275"/>
      <c r="D756" s="275"/>
    </row>
    <row r="757" s="266" customFormat="true" customHeight="true" spans="2:4">
      <c r="B757" s="275"/>
      <c r="C757" s="275"/>
      <c r="D757" s="275"/>
    </row>
    <row r="758" s="266" customFormat="true" customHeight="true" spans="2:4">
      <c r="B758" s="275"/>
      <c r="C758" s="275"/>
      <c r="D758" s="275"/>
    </row>
    <row r="759" s="266" customFormat="true" customHeight="true" spans="2:4">
      <c r="B759" s="275"/>
      <c r="C759" s="275"/>
      <c r="D759" s="275"/>
    </row>
    <row r="760" s="266" customFormat="true" customHeight="true" spans="2:4">
      <c r="B760" s="275"/>
      <c r="C760" s="275"/>
      <c r="D760" s="275"/>
    </row>
    <row r="761" s="266" customFormat="true" customHeight="true" spans="2:4">
      <c r="B761" s="275"/>
      <c r="C761" s="275"/>
      <c r="D761" s="275"/>
    </row>
    <row r="762" s="266" customFormat="true" customHeight="true" spans="2:4">
      <c r="B762" s="275"/>
      <c r="C762" s="275"/>
      <c r="D762" s="275"/>
    </row>
    <row r="763" s="266" customFormat="true" customHeight="true" spans="2:4">
      <c r="B763" s="275"/>
      <c r="C763" s="275"/>
      <c r="D763" s="275"/>
    </row>
    <row r="764" s="266" customFormat="true" customHeight="true" spans="2:4">
      <c r="B764" s="275"/>
      <c r="C764" s="275"/>
      <c r="D764" s="275"/>
    </row>
    <row r="765" s="266" customFormat="true" customHeight="true" spans="2:4">
      <c r="B765" s="275"/>
      <c r="C765" s="275"/>
      <c r="D765" s="275"/>
    </row>
    <row r="766" s="266" customFormat="true" customHeight="true" spans="2:4">
      <c r="B766" s="275"/>
      <c r="C766" s="275"/>
      <c r="D766" s="275"/>
    </row>
    <row r="767" s="266" customFormat="true" customHeight="true" spans="2:4">
      <c r="B767" s="275"/>
      <c r="C767" s="275"/>
      <c r="D767" s="275"/>
    </row>
    <row r="768" s="266" customFormat="true" customHeight="true" spans="2:4">
      <c r="B768" s="275"/>
      <c r="C768" s="275"/>
      <c r="D768" s="275"/>
    </row>
    <row r="769" s="266" customFormat="true" customHeight="true" spans="2:4">
      <c r="B769" s="275"/>
      <c r="C769" s="275"/>
      <c r="D769" s="275"/>
    </row>
    <row r="770" s="266" customFormat="true" customHeight="true" spans="2:4">
      <c r="B770" s="275"/>
      <c r="C770" s="275"/>
      <c r="D770" s="275"/>
    </row>
    <row r="771" s="266" customFormat="true" customHeight="true" spans="2:4">
      <c r="B771" s="275"/>
      <c r="C771" s="275"/>
      <c r="D771" s="275"/>
    </row>
    <row r="772" s="266" customFormat="true" customHeight="true" spans="2:4">
      <c r="B772" s="275"/>
      <c r="C772" s="275"/>
      <c r="D772" s="275"/>
    </row>
    <row r="773" s="266" customFormat="true" customHeight="true" spans="2:4">
      <c r="B773" s="275"/>
      <c r="C773" s="275"/>
      <c r="D773" s="275"/>
    </row>
    <row r="774" s="266" customFormat="true" customHeight="true" spans="2:4">
      <c r="B774" s="275"/>
      <c r="C774" s="275"/>
      <c r="D774" s="275"/>
    </row>
    <row r="775" s="266" customFormat="true" customHeight="true" spans="2:4">
      <c r="B775" s="275"/>
      <c r="C775" s="275"/>
      <c r="D775" s="275"/>
    </row>
    <row r="776" s="266" customFormat="true" customHeight="true" spans="2:4">
      <c r="B776" s="275"/>
      <c r="C776" s="275"/>
      <c r="D776" s="275"/>
    </row>
    <row r="777" s="266" customFormat="true" customHeight="true" spans="2:4">
      <c r="B777" s="275"/>
      <c r="C777" s="275"/>
      <c r="D777" s="275"/>
    </row>
    <row r="778" s="266" customFormat="true" customHeight="true" spans="2:4">
      <c r="B778" s="275"/>
      <c r="C778" s="275"/>
      <c r="D778" s="275"/>
    </row>
    <row r="779" s="266" customFormat="true" customHeight="true" spans="2:4">
      <c r="B779" s="275"/>
      <c r="C779" s="275"/>
      <c r="D779" s="275"/>
    </row>
    <row r="780" s="266" customFormat="true" customHeight="true" spans="2:4">
      <c r="B780" s="275"/>
      <c r="C780" s="275"/>
      <c r="D780" s="275"/>
    </row>
    <row r="781" s="266" customFormat="true" customHeight="true" spans="2:4">
      <c r="B781" s="275"/>
      <c r="C781" s="275"/>
      <c r="D781" s="275"/>
    </row>
    <row r="782" s="266" customFormat="true" customHeight="true" spans="2:4">
      <c r="B782" s="275"/>
      <c r="C782" s="275"/>
      <c r="D782" s="275"/>
    </row>
    <row r="783" s="266" customFormat="true" customHeight="true" spans="2:4">
      <c r="B783" s="275"/>
      <c r="C783" s="275"/>
      <c r="D783" s="275"/>
    </row>
    <row r="784" s="266" customFormat="true" customHeight="true" spans="2:4">
      <c r="B784" s="275"/>
      <c r="C784" s="275"/>
      <c r="D784" s="275"/>
    </row>
    <row r="785" s="266" customFormat="true" customHeight="true" spans="2:4">
      <c r="B785" s="275"/>
      <c r="C785" s="275"/>
      <c r="D785" s="275"/>
    </row>
    <row r="786" s="266" customFormat="true" customHeight="true" spans="2:4">
      <c r="B786" s="275"/>
      <c r="C786" s="275"/>
      <c r="D786" s="275"/>
    </row>
    <row r="787" s="266" customFormat="true" customHeight="true" spans="2:4">
      <c r="B787" s="275"/>
      <c r="C787" s="275"/>
      <c r="D787" s="275"/>
    </row>
    <row r="788" s="266" customFormat="true" customHeight="true" spans="2:4">
      <c r="B788" s="275"/>
      <c r="C788" s="275"/>
      <c r="D788" s="275"/>
    </row>
    <row r="789" s="266" customFormat="true" customHeight="true" spans="2:4">
      <c r="B789" s="275"/>
      <c r="C789" s="275"/>
      <c r="D789" s="275"/>
    </row>
    <row r="790" s="266" customFormat="true" customHeight="true" spans="2:4">
      <c r="B790" s="275"/>
      <c r="C790" s="275"/>
      <c r="D790" s="275"/>
    </row>
    <row r="791" s="266" customFormat="true" customHeight="true" spans="2:4">
      <c r="B791" s="275"/>
      <c r="C791" s="275"/>
      <c r="D791" s="275"/>
    </row>
    <row r="792" s="266" customFormat="true" customHeight="true" spans="2:4">
      <c r="B792" s="275"/>
      <c r="C792" s="275"/>
      <c r="D792" s="275"/>
    </row>
    <row r="793" s="266" customFormat="true" customHeight="true" spans="2:4">
      <c r="B793" s="275"/>
      <c r="C793" s="275"/>
      <c r="D793" s="275"/>
    </row>
    <row r="794" s="266" customFormat="true" customHeight="true" spans="2:4">
      <c r="B794" s="275"/>
      <c r="C794" s="275"/>
      <c r="D794" s="275"/>
    </row>
    <row r="795" s="266" customFormat="true" customHeight="true" spans="2:4">
      <c r="B795" s="275"/>
      <c r="C795" s="275"/>
      <c r="D795" s="275"/>
    </row>
    <row r="796" s="266" customFormat="true" customHeight="true" spans="2:4">
      <c r="B796" s="275"/>
      <c r="C796" s="275"/>
      <c r="D796" s="275"/>
    </row>
    <row r="797" s="266" customFormat="true" customHeight="true" spans="2:4">
      <c r="B797" s="275"/>
      <c r="C797" s="275"/>
      <c r="D797" s="275"/>
    </row>
    <row r="798" s="266" customFormat="true" customHeight="true" spans="2:4">
      <c r="B798" s="275"/>
      <c r="C798" s="275"/>
      <c r="D798" s="275"/>
    </row>
    <row r="799" s="266" customFormat="true" customHeight="true" spans="2:4">
      <c r="B799" s="275"/>
      <c r="C799" s="275"/>
      <c r="D799" s="275"/>
    </row>
    <row r="800" s="266" customFormat="true" customHeight="true" spans="2:4">
      <c r="B800" s="275"/>
      <c r="C800" s="275"/>
      <c r="D800" s="275"/>
    </row>
    <row r="801" s="266" customFormat="true" customHeight="true" spans="2:4">
      <c r="B801" s="275"/>
      <c r="C801" s="275"/>
      <c r="D801" s="275"/>
    </row>
    <row r="802" s="266" customFormat="true" customHeight="true" spans="2:4">
      <c r="B802" s="275"/>
      <c r="C802" s="275"/>
      <c r="D802" s="275"/>
    </row>
    <row r="803" s="266" customFormat="true" customHeight="true" spans="2:4">
      <c r="B803" s="275"/>
      <c r="C803" s="275"/>
      <c r="D803" s="275"/>
    </row>
    <row r="804" s="266" customFormat="true" customHeight="true" spans="2:4">
      <c r="B804" s="275"/>
      <c r="C804" s="275"/>
      <c r="D804" s="275"/>
    </row>
    <row r="805" s="266" customFormat="true" customHeight="true" spans="2:4">
      <c r="B805" s="275"/>
      <c r="C805" s="275"/>
      <c r="D805" s="275"/>
    </row>
    <row r="806" s="266" customFormat="true" customHeight="true" spans="2:4">
      <c r="B806" s="275"/>
      <c r="C806" s="275"/>
      <c r="D806" s="275"/>
    </row>
    <row r="807" s="266" customFormat="true" customHeight="true" spans="2:4">
      <c r="B807" s="275"/>
      <c r="C807" s="275"/>
      <c r="D807" s="275"/>
    </row>
    <row r="808" s="266" customFormat="true" customHeight="true" spans="2:4">
      <c r="B808" s="275"/>
      <c r="C808" s="275"/>
      <c r="D808" s="275"/>
    </row>
    <row r="809" s="266" customFormat="true" customHeight="true" spans="2:4">
      <c r="B809" s="275"/>
      <c r="C809" s="275"/>
      <c r="D809" s="275"/>
    </row>
    <row r="810" s="266" customFormat="true" customHeight="true" spans="2:4">
      <c r="B810" s="275"/>
      <c r="C810" s="275"/>
      <c r="D810" s="275"/>
    </row>
    <row r="811" s="266" customFormat="true" customHeight="true" spans="2:4">
      <c r="B811" s="275"/>
      <c r="C811" s="275"/>
      <c r="D811" s="275"/>
    </row>
    <row r="812" s="266" customFormat="true" customHeight="true" spans="2:4">
      <c r="B812" s="275"/>
      <c r="C812" s="275"/>
      <c r="D812" s="275"/>
    </row>
    <row r="813" s="266" customFormat="true" customHeight="true" spans="2:4">
      <c r="B813" s="275"/>
      <c r="C813" s="275"/>
      <c r="D813" s="275"/>
    </row>
    <row r="814" s="266" customFormat="true" customHeight="true" spans="2:4">
      <c r="B814" s="275"/>
      <c r="C814" s="275"/>
      <c r="D814" s="275"/>
    </row>
    <row r="815" s="266" customFormat="true" customHeight="true" spans="2:4">
      <c r="B815" s="275"/>
      <c r="C815" s="275"/>
      <c r="D815" s="275"/>
    </row>
    <row r="816" s="266" customFormat="true" customHeight="true" spans="2:4">
      <c r="B816" s="275"/>
      <c r="C816" s="275"/>
      <c r="D816" s="275"/>
    </row>
    <row r="817" s="266" customFormat="true" customHeight="true" spans="2:4">
      <c r="B817" s="275"/>
      <c r="C817" s="275"/>
      <c r="D817" s="275"/>
    </row>
    <row r="818" s="266" customFormat="true" customHeight="true" spans="2:4">
      <c r="B818" s="275"/>
      <c r="C818" s="275"/>
      <c r="D818" s="275"/>
    </row>
    <row r="819" s="266" customFormat="true" customHeight="true" spans="2:4">
      <c r="B819" s="275"/>
      <c r="C819" s="275"/>
      <c r="D819" s="275"/>
    </row>
    <row r="820" s="266" customFormat="true" customHeight="true" spans="2:4">
      <c r="B820" s="275"/>
      <c r="C820" s="275"/>
      <c r="D820" s="275"/>
    </row>
    <row r="821" s="266" customFormat="true" customHeight="true" spans="2:4">
      <c r="B821" s="275"/>
      <c r="C821" s="275"/>
      <c r="D821" s="275"/>
    </row>
    <row r="822" s="266" customFormat="true" customHeight="true" spans="2:4">
      <c r="B822" s="275"/>
      <c r="C822" s="275"/>
      <c r="D822" s="275"/>
    </row>
    <row r="823" s="266" customFormat="true" customHeight="true" spans="2:4">
      <c r="B823" s="275"/>
      <c r="C823" s="275"/>
      <c r="D823" s="275"/>
    </row>
    <row r="824" s="266" customFormat="true" customHeight="true" spans="2:4">
      <c r="B824" s="275"/>
      <c r="C824" s="275"/>
      <c r="D824" s="275"/>
    </row>
    <row r="825" s="266" customFormat="true" customHeight="true" spans="2:4">
      <c r="B825" s="275"/>
      <c r="C825" s="275"/>
      <c r="D825" s="275"/>
    </row>
    <row r="826" s="266" customFormat="true" customHeight="true" spans="2:4">
      <c r="B826" s="275"/>
      <c r="C826" s="275"/>
      <c r="D826" s="275"/>
    </row>
    <row r="827" s="266" customFormat="true" customHeight="true" spans="2:4">
      <c r="B827" s="275"/>
      <c r="C827" s="275"/>
      <c r="D827" s="275"/>
    </row>
    <row r="828" s="266" customFormat="true" customHeight="true" spans="2:4">
      <c r="B828" s="275"/>
      <c r="C828" s="275"/>
      <c r="D828" s="275"/>
    </row>
    <row r="829" s="266" customFormat="true" customHeight="true" spans="2:4">
      <c r="B829" s="275"/>
      <c r="C829" s="275"/>
      <c r="D829" s="275"/>
    </row>
    <row r="830" s="266" customFormat="true" customHeight="true" spans="2:4">
      <c r="B830" s="275"/>
      <c r="C830" s="275"/>
      <c r="D830" s="275"/>
    </row>
    <row r="831" s="266" customFormat="true" customHeight="true" spans="2:4">
      <c r="B831" s="275"/>
      <c r="C831" s="275"/>
      <c r="D831" s="275"/>
    </row>
    <row r="832" s="266" customFormat="true" customHeight="true" spans="2:4">
      <c r="B832" s="275"/>
      <c r="C832" s="275"/>
      <c r="D832" s="275"/>
    </row>
    <row r="833" s="266" customFormat="true" customHeight="true" spans="2:4">
      <c r="B833" s="275"/>
      <c r="C833" s="275"/>
      <c r="D833" s="275"/>
    </row>
    <row r="834" s="266" customFormat="true" customHeight="true" spans="2:4">
      <c r="B834" s="275"/>
      <c r="C834" s="275"/>
      <c r="D834" s="275"/>
    </row>
    <row r="835" s="266" customFormat="true" customHeight="true" spans="2:4">
      <c r="B835" s="275"/>
      <c r="C835" s="275"/>
      <c r="D835" s="275"/>
    </row>
    <row r="836" s="266" customFormat="true" customHeight="true" spans="2:4">
      <c r="B836" s="275"/>
      <c r="C836" s="275"/>
      <c r="D836" s="275"/>
    </row>
    <row r="837" s="266" customFormat="true" customHeight="true" spans="2:4">
      <c r="B837" s="275"/>
      <c r="C837" s="275"/>
      <c r="D837" s="275"/>
    </row>
    <row r="838" s="266" customFormat="true" customHeight="true" spans="2:4">
      <c r="B838" s="275"/>
      <c r="C838" s="275"/>
      <c r="D838" s="275"/>
    </row>
    <row r="839" s="266" customFormat="true" customHeight="true" spans="2:4">
      <c r="B839" s="275"/>
      <c r="C839" s="275"/>
      <c r="D839" s="275"/>
    </row>
    <row r="840" s="266" customFormat="true" customHeight="true" spans="2:4">
      <c r="B840" s="275"/>
      <c r="C840" s="275"/>
      <c r="D840" s="275"/>
    </row>
    <row r="841" s="266" customFormat="true" customHeight="true" spans="2:4">
      <c r="B841" s="275"/>
      <c r="C841" s="275"/>
      <c r="D841" s="275"/>
    </row>
    <row r="842" s="266" customFormat="true" customHeight="true" spans="2:4">
      <c r="B842" s="275"/>
      <c r="C842" s="275"/>
      <c r="D842" s="275"/>
    </row>
    <row r="843" s="266" customFormat="true" customHeight="true" spans="2:4">
      <c r="B843" s="275"/>
      <c r="C843" s="275"/>
      <c r="D843" s="275"/>
    </row>
    <row r="844" s="266" customFormat="true" customHeight="true" spans="2:4">
      <c r="B844" s="275"/>
      <c r="C844" s="275"/>
      <c r="D844" s="275"/>
    </row>
    <row r="845" s="266" customFormat="true" customHeight="true" spans="2:4">
      <c r="B845" s="275"/>
      <c r="C845" s="275"/>
      <c r="D845" s="275"/>
    </row>
    <row r="846" s="266" customFormat="true" customHeight="true" spans="2:4">
      <c r="B846" s="275"/>
      <c r="C846" s="275"/>
      <c r="D846" s="275"/>
    </row>
    <row r="847" s="266" customFormat="true" customHeight="true" spans="2:4">
      <c r="B847" s="275"/>
      <c r="C847" s="275"/>
      <c r="D847" s="275"/>
    </row>
    <row r="848" s="266" customFormat="true" customHeight="true" spans="2:4">
      <c r="B848" s="275"/>
      <c r="C848" s="275"/>
      <c r="D848" s="275"/>
    </row>
    <row r="849" s="266" customFormat="true" customHeight="true" spans="2:4">
      <c r="B849" s="275"/>
      <c r="C849" s="275"/>
      <c r="D849" s="275"/>
    </row>
    <row r="850" s="266" customFormat="true" customHeight="true" spans="2:4">
      <c r="B850" s="275"/>
      <c r="C850" s="275"/>
      <c r="D850" s="275"/>
    </row>
    <row r="851" s="266" customFormat="true" customHeight="true" spans="2:4">
      <c r="B851" s="275"/>
      <c r="C851" s="275"/>
      <c r="D851" s="275"/>
    </row>
    <row r="852" s="266" customFormat="true" customHeight="true" spans="2:4">
      <c r="B852" s="275"/>
      <c r="C852" s="275"/>
      <c r="D852" s="275"/>
    </row>
    <row r="853" s="266" customFormat="true" customHeight="true" spans="2:4">
      <c r="B853" s="275"/>
      <c r="C853" s="275"/>
      <c r="D853" s="275"/>
    </row>
    <row r="854" s="266" customFormat="true" customHeight="true" spans="2:4">
      <c r="B854" s="275"/>
      <c r="C854" s="275"/>
      <c r="D854" s="275"/>
    </row>
    <row r="855" s="266" customFormat="true" customHeight="true" spans="2:4">
      <c r="B855" s="275"/>
      <c r="C855" s="275"/>
      <c r="D855" s="275"/>
    </row>
    <row r="856" s="266" customFormat="true" customHeight="true" spans="2:4">
      <c r="B856" s="275"/>
      <c r="C856" s="275"/>
      <c r="D856" s="275"/>
    </row>
    <row r="857" s="266" customFormat="true" customHeight="true" spans="2:4">
      <c r="B857" s="275"/>
      <c r="C857" s="275"/>
      <c r="D857" s="275"/>
    </row>
    <row r="858" s="266" customFormat="true" customHeight="true" spans="2:4">
      <c r="B858" s="275"/>
      <c r="C858" s="275"/>
      <c r="D858" s="275"/>
    </row>
    <row r="859" s="266" customFormat="true" customHeight="true" spans="2:4">
      <c r="B859" s="275"/>
      <c r="C859" s="275"/>
      <c r="D859" s="275"/>
    </row>
    <row r="860" s="266" customFormat="true" customHeight="true" spans="2:4">
      <c r="B860" s="275"/>
      <c r="C860" s="275"/>
      <c r="D860" s="275"/>
    </row>
    <row r="861" s="266" customFormat="true" customHeight="true" spans="2:4">
      <c r="B861" s="275"/>
      <c r="C861" s="275"/>
      <c r="D861" s="275"/>
    </row>
    <row r="862" s="266" customFormat="true" customHeight="true" spans="2:4">
      <c r="B862" s="275"/>
      <c r="C862" s="275"/>
      <c r="D862" s="275"/>
    </row>
    <row r="863" s="266" customFormat="true" customHeight="true" spans="2:4">
      <c r="B863" s="275"/>
      <c r="C863" s="275"/>
      <c r="D863" s="275"/>
    </row>
    <row r="864" s="266" customFormat="true" customHeight="true" spans="2:4">
      <c r="B864" s="275"/>
      <c r="C864" s="275"/>
      <c r="D864" s="275"/>
    </row>
    <row r="865" s="266" customFormat="true" customHeight="true" spans="2:4">
      <c r="B865" s="275"/>
      <c r="C865" s="275"/>
      <c r="D865" s="275"/>
    </row>
    <row r="866" s="266" customFormat="true" customHeight="true" spans="2:4">
      <c r="B866" s="275"/>
      <c r="C866" s="275"/>
      <c r="D866" s="275"/>
    </row>
    <row r="867" s="266" customFormat="true" customHeight="true" spans="2:4">
      <c r="B867" s="275"/>
      <c r="C867" s="275"/>
      <c r="D867" s="275"/>
    </row>
    <row r="868" s="266" customFormat="true" customHeight="true" spans="2:4">
      <c r="B868" s="275"/>
      <c r="C868" s="275"/>
      <c r="D868" s="275"/>
    </row>
    <row r="869" s="266" customFormat="true" customHeight="true" spans="2:4">
      <c r="B869" s="275"/>
      <c r="C869" s="275"/>
      <c r="D869" s="275"/>
    </row>
    <row r="870" s="266" customFormat="true" customHeight="true" spans="2:4">
      <c r="B870" s="275"/>
      <c r="C870" s="275"/>
      <c r="D870" s="275"/>
    </row>
    <row r="871" s="266" customFormat="true" customHeight="true" spans="2:4">
      <c r="B871" s="275"/>
      <c r="C871" s="275"/>
      <c r="D871" s="275"/>
    </row>
    <row r="872" s="266" customFormat="true" customHeight="true" spans="2:4">
      <c r="B872" s="275"/>
      <c r="C872" s="275"/>
      <c r="D872" s="275"/>
    </row>
    <row r="873" s="266" customFormat="true" customHeight="true" spans="2:4">
      <c r="B873" s="275"/>
      <c r="C873" s="275"/>
      <c r="D873" s="275"/>
    </row>
    <row r="874" s="266" customFormat="true" customHeight="true" spans="2:4">
      <c r="B874" s="275"/>
      <c r="C874" s="275"/>
      <c r="D874" s="275"/>
    </row>
    <row r="875" s="266" customFormat="true" customHeight="true" spans="2:4">
      <c r="B875" s="275"/>
      <c r="C875" s="275"/>
      <c r="D875" s="275"/>
    </row>
    <row r="876" s="266" customFormat="true" customHeight="true" spans="2:4">
      <c r="B876" s="275"/>
      <c r="C876" s="275"/>
      <c r="D876" s="275"/>
    </row>
    <row r="877" s="266" customFormat="true" customHeight="true" spans="2:4">
      <c r="B877" s="275"/>
      <c r="C877" s="275"/>
      <c r="D877" s="275"/>
    </row>
    <row r="878" s="266" customFormat="true" customHeight="true" spans="2:4">
      <c r="B878" s="275"/>
      <c r="C878" s="275"/>
      <c r="D878" s="275"/>
    </row>
    <row r="879" s="266" customFormat="true" customHeight="true" spans="2:4">
      <c r="B879" s="275"/>
      <c r="C879" s="275"/>
      <c r="D879" s="275"/>
    </row>
    <row r="880" s="266" customFormat="true" customHeight="true" spans="2:4">
      <c r="B880" s="275"/>
      <c r="C880" s="275"/>
      <c r="D880" s="275"/>
    </row>
    <row r="881" s="266" customFormat="true" customHeight="true" spans="2:4">
      <c r="B881" s="275"/>
      <c r="C881" s="275"/>
      <c r="D881" s="275"/>
    </row>
    <row r="882" s="266" customFormat="true" customHeight="true" spans="2:4">
      <c r="B882" s="275"/>
      <c r="C882" s="275"/>
      <c r="D882" s="275"/>
    </row>
    <row r="883" s="266" customFormat="true" customHeight="true" spans="2:4">
      <c r="B883" s="275"/>
      <c r="C883" s="275"/>
      <c r="D883" s="275"/>
    </row>
    <row r="884" s="266" customFormat="true" customHeight="true" spans="2:4">
      <c r="B884" s="275"/>
      <c r="C884" s="275"/>
      <c r="D884" s="275"/>
    </row>
    <row r="885" s="266" customFormat="true" customHeight="true" spans="2:4">
      <c r="B885" s="275"/>
      <c r="C885" s="275"/>
      <c r="D885" s="275"/>
    </row>
    <row r="886" s="266" customFormat="true" customHeight="true" spans="2:4">
      <c r="B886" s="275"/>
      <c r="C886" s="275"/>
      <c r="D886" s="275"/>
    </row>
    <row r="887" s="266" customFormat="true" customHeight="true" spans="2:4">
      <c r="B887" s="275"/>
      <c r="C887" s="275"/>
      <c r="D887" s="275"/>
    </row>
    <row r="888" s="266" customFormat="true" customHeight="true" spans="2:4">
      <c r="B888" s="275"/>
      <c r="C888" s="275"/>
      <c r="D888" s="275"/>
    </row>
    <row r="889" s="266" customFormat="true" customHeight="true" spans="2:4">
      <c r="B889" s="275"/>
      <c r="C889" s="275"/>
      <c r="D889" s="275"/>
    </row>
    <row r="890" s="266" customFormat="true" customHeight="true" spans="2:4">
      <c r="B890" s="275"/>
      <c r="C890" s="275"/>
      <c r="D890" s="275"/>
    </row>
    <row r="891" s="266" customFormat="true" customHeight="true" spans="2:4">
      <c r="B891" s="275"/>
      <c r="C891" s="275"/>
      <c r="D891" s="275"/>
    </row>
    <row r="892" s="266" customFormat="true" customHeight="true" spans="2:4">
      <c r="B892" s="275"/>
      <c r="C892" s="275"/>
      <c r="D892" s="275"/>
    </row>
    <row r="893" s="266" customFormat="true" customHeight="true" spans="2:4">
      <c r="B893" s="275"/>
      <c r="C893" s="275"/>
      <c r="D893" s="275"/>
    </row>
    <row r="894" s="266" customFormat="true" customHeight="true" spans="2:4">
      <c r="B894" s="275"/>
      <c r="C894" s="275"/>
      <c r="D894" s="275"/>
    </row>
    <row r="895" s="266" customFormat="true" customHeight="true" spans="2:4">
      <c r="B895" s="275"/>
      <c r="C895" s="275"/>
      <c r="D895" s="275"/>
    </row>
    <row r="896" s="266" customFormat="true" customHeight="true" spans="2:4">
      <c r="B896" s="275"/>
      <c r="C896" s="275"/>
      <c r="D896" s="275"/>
    </row>
    <row r="897" s="266" customFormat="true" customHeight="true" spans="2:4">
      <c r="B897" s="275"/>
      <c r="C897" s="275"/>
      <c r="D897" s="275"/>
    </row>
    <row r="898" s="266" customFormat="true" customHeight="true" spans="2:4">
      <c r="B898" s="275"/>
      <c r="C898" s="275"/>
      <c r="D898" s="275"/>
    </row>
    <row r="899" s="266" customFormat="true" customHeight="true" spans="2:4">
      <c r="B899" s="275"/>
      <c r="C899" s="275"/>
      <c r="D899" s="275"/>
    </row>
    <row r="900" s="266" customFormat="true" customHeight="true" spans="2:4">
      <c r="B900" s="275"/>
      <c r="C900" s="275"/>
      <c r="D900" s="275"/>
    </row>
    <row r="901" s="266" customFormat="true" customHeight="true" spans="2:4">
      <c r="B901" s="275"/>
      <c r="C901" s="275"/>
      <c r="D901" s="275"/>
    </row>
    <row r="902" s="266" customFormat="true" customHeight="true" spans="2:4">
      <c r="B902" s="275"/>
      <c r="C902" s="275"/>
      <c r="D902" s="275"/>
    </row>
    <row r="903" s="266" customFormat="true" customHeight="true" spans="2:4">
      <c r="B903" s="275"/>
      <c r="C903" s="275"/>
      <c r="D903" s="275"/>
    </row>
    <row r="904" s="266" customFormat="true" customHeight="true" spans="2:4">
      <c r="B904" s="275"/>
      <c r="C904" s="275"/>
      <c r="D904" s="275"/>
    </row>
    <row r="905" s="266" customFormat="true" customHeight="true" spans="2:4">
      <c r="B905" s="275"/>
      <c r="C905" s="275"/>
      <c r="D905" s="275"/>
    </row>
    <row r="906" s="266" customFormat="true" customHeight="true" spans="2:4">
      <c r="B906" s="275"/>
      <c r="C906" s="275"/>
      <c r="D906" s="275"/>
    </row>
    <row r="907" s="266" customFormat="true" customHeight="true" spans="2:4">
      <c r="B907" s="275"/>
      <c r="C907" s="275"/>
      <c r="D907" s="275"/>
    </row>
    <row r="908" s="266" customFormat="true" customHeight="true" spans="2:4">
      <c r="B908" s="275"/>
      <c r="C908" s="275"/>
      <c r="D908" s="275"/>
    </row>
    <row r="909" s="266" customFormat="true" customHeight="true" spans="2:4">
      <c r="B909" s="275"/>
      <c r="C909" s="275"/>
      <c r="D909" s="275"/>
    </row>
    <row r="910" s="266" customFormat="true" customHeight="true" spans="2:4">
      <c r="B910" s="275"/>
      <c r="C910" s="275"/>
      <c r="D910" s="275"/>
    </row>
    <row r="911" s="266" customFormat="true" customHeight="true" spans="2:4">
      <c r="B911" s="275"/>
      <c r="C911" s="275"/>
      <c r="D911" s="275"/>
    </row>
    <row r="912" s="266" customFormat="true" customHeight="true" spans="2:4">
      <c r="B912" s="275"/>
      <c r="C912" s="275"/>
      <c r="D912" s="275"/>
    </row>
    <row r="913" s="266" customFormat="true" customHeight="true" spans="2:4">
      <c r="B913" s="275"/>
      <c r="C913" s="275"/>
      <c r="D913" s="275"/>
    </row>
    <row r="914" s="266" customFormat="true" customHeight="true" spans="2:4">
      <c r="B914" s="275"/>
      <c r="C914" s="275"/>
      <c r="D914" s="275"/>
    </row>
    <row r="915" s="266" customFormat="true" customHeight="true" spans="2:4">
      <c r="B915" s="275"/>
      <c r="C915" s="275"/>
      <c r="D915" s="275"/>
    </row>
    <row r="916" s="266" customFormat="true" customHeight="true" spans="2:4">
      <c r="B916" s="275"/>
      <c r="C916" s="275"/>
      <c r="D916" s="275"/>
    </row>
    <row r="917" s="266" customFormat="true" customHeight="true" spans="2:4">
      <c r="B917" s="275"/>
      <c r="C917" s="275"/>
      <c r="D917" s="275"/>
    </row>
    <row r="918" s="266" customFormat="true" customHeight="true" spans="2:4">
      <c r="B918" s="275"/>
      <c r="C918" s="275"/>
      <c r="D918" s="275"/>
    </row>
    <row r="919" s="266" customFormat="true" customHeight="true" spans="2:4">
      <c r="B919" s="275"/>
      <c r="C919" s="275"/>
      <c r="D919" s="275"/>
    </row>
    <row r="920" s="266" customFormat="true" customHeight="true" spans="2:4">
      <c r="B920" s="275"/>
      <c r="C920" s="275"/>
      <c r="D920" s="275"/>
    </row>
    <row r="921" s="266" customFormat="true" customHeight="true" spans="2:4">
      <c r="B921" s="275"/>
      <c r="C921" s="275"/>
      <c r="D921" s="275"/>
    </row>
    <row r="922" s="266" customFormat="true" customHeight="true" spans="2:4">
      <c r="B922" s="275"/>
      <c r="C922" s="275"/>
      <c r="D922" s="275"/>
    </row>
    <row r="923" s="266" customFormat="true" customHeight="true" spans="2:4">
      <c r="B923" s="275"/>
      <c r="C923" s="275"/>
      <c r="D923" s="275"/>
    </row>
    <row r="924" s="266" customFormat="true" customHeight="true" spans="2:4">
      <c r="B924" s="275"/>
      <c r="C924" s="275"/>
      <c r="D924" s="275"/>
    </row>
    <row r="925" s="266" customFormat="true" customHeight="true" spans="2:4">
      <c r="B925" s="275"/>
      <c r="C925" s="275"/>
      <c r="D925" s="275"/>
    </row>
    <row r="926" s="266" customFormat="true" customHeight="true" spans="2:4">
      <c r="B926" s="275"/>
      <c r="C926" s="275"/>
      <c r="D926" s="275"/>
    </row>
    <row r="927" s="266" customFormat="true" customHeight="true" spans="2:4">
      <c r="B927" s="275"/>
      <c r="C927" s="275"/>
      <c r="D927" s="275"/>
    </row>
    <row r="928" s="266" customFormat="true" customHeight="true" spans="2:4">
      <c r="B928" s="275"/>
      <c r="C928" s="275"/>
      <c r="D928" s="275"/>
    </row>
    <row r="929" s="266" customFormat="true" customHeight="true" spans="2:4">
      <c r="B929" s="275"/>
      <c r="C929" s="275"/>
      <c r="D929" s="275"/>
    </row>
    <row r="930" s="266" customFormat="true" customHeight="true" spans="2:4">
      <c r="B930" s="275"/>
      <c r="C930" s="275"/>
      <c r="D930" s="275"/>
    </row>
    <row r="931" s="266" customFormat="true" customHeight="true" spans="2:4">
      <c r="B931" s="275"/>
      <c r="C931" s="275"/>
      <c r="D931" s="275"/>
    </row>
    <row r="932" s="266" customFormat="true" customHeight="true" spans="2:4">
      <c r="B932" s="275"/>
      <c r="C932" s="275"/>
      <c r="D932" s="275"/>
    </row>
    <row r="933" s="266" customFormat="true" customHeight="true" spans="2:4">
      <c r="B933" s="275"/>
      <c r="C933" s="275"/>
      <c r="D933" s="275"/>
    </row>
    <row r="934" s="266" customFormat="true" customHeight="true" spans="2:4">
      <c r="B934" s="275"/>
      <c r="C934" s="275"/>
      <c r="D934" s="275"/>
    </row>
    <row r="935" s="266" customFormat="true" customHeight="true" spans="2:4">
      <c r="B935" s="275"/>
      <c r="C935" s="275"/>
      <c r="D935" s="275"/>
    </row>
    <row r="936" s="266" customFormat="true" customHeight="true" spans="2:4">
      <c r="B936" s="275"/>
      <c r="C936" s="275"/>
      <c r="D936" s="275"/>
    </row>
    <row r="937" s="266" customFormat="true" customHeight="true" spans="2:4">
      <c r="B937" s="275"/>
      <c r="C937" s="275"/>
      <c r="D937" s="275"/>
    </row>
    <row r="938" s="266" customFormat="true" customHeight="true" spans="2:4">
      <c r="B938" s="275"/>
      <c r="C938" s="275"/>
      <c r="D938" s="275"/>
    </row>
    <row r="939" s="266" customFormat="true" customHeight="true" spans="2:4">
      <c r="B939" s="275"/>
      <c r="C939" s="275"/>
      <c r="D939" s="275"/>
    </row>
    <row r="940" s="266" customFormat="true" customHeight="true" spans="2:4">
      <c r="B940" s="275"/>
      <c r="C940" s="275"/>
      <c r="D940" s="275"/>
    </row>
    <row r="941" s="266" customFormat="true" customHeight="true" spans="2:4">
      <c r="B941" s="275"/>
      <c r="C941" s="275"/>
      <c r="D941" s="275"/>
    </row>
    <row r="942" s="266" customFormat="true" customHeight="true" spans="2:4">
      <c r="B942" s="275"/>
      <c r="C942" s="275"/>
      <c r="D942" s="275"/>
    </row>
    <row r="943" s="266" customFormat="true" customHeight="true" spans="2:4">
      <c r="B943" s="275"/>
      <c r="C943" s="275"/>
      <c r="D943" s="275"/>
    </row>
    <row r="944" s="266" customFormat="true" customHeight="true" spans="2:4">
      <c r="B944" s="275"/>
      <c r="C944" s="275"/>
      <c r="D944" s="275"/>
    </row>
    <row r="945" s="266" customFormat="true" customHeight="true" spans="2:4">
      <c r="B945" s="275"/>
      <c r="C945" s="275"/>
      <c r="D945" s="275"/>
    </row>
    <row r="946" s="266" customFormat="true" customHeight="true" spans="2:4">
      <c r="B946" s="275"/>
      <c r="C946" s="275"/>
      <c r="D946" s="275"/>
    </row>
    <row r="947" s="266" customFormat="true" customHeight="true" spans="2:4">
      <c r="B947" s="275"/>
      <c r="C947" s="275"/>
      <c r="D947" s="275"/>
    </row>
    <row r="948" s="266" customFormat="true" customHeight="true" spans="2:4">
      <c r="B948" s="275"/>
      <c r="C948" s="275"/>
      <c r="D948" s="275"/>
    </row>
    <row r="949" s="266" customFormat="true" customHeight="true" spans="2:4">
      <c r="B949" s="275"/>
      <c r="C949" s="275"/>
      <c r="D949" s="275"/>
    </row>
    <row r="950" s="266" customFormat="true" customHeight="true" spans="2:4">
      <c r="B950" s="275"/>
      <c r="C950" s="275"/>
      <c r="D950" s="275"/>
    </row>
    <row r="951" s="266" customFormat="true" customHeight="true" spans="2:4">
      <c r="B951" s="275"/>
      <c r="C951" s="275"/>
      <c r="D951" s="275"/>
    </row>
    <row r="952" s="266" customFormat="true" customHeight="true" spans="2:4">
      <c r="B952" s="275"/>
      <c r="C952" s="275"/>
      <c r="D952" s="275"/>
    </row>
    <row r="953" s="266" customFormat="true" customHeight="true" spans="2:4">
      <c r="B953" s="275"/>
      <c r="C953" s="275"/>
      <c r="D953" s="275"/>
    </row>
    <row r="954" s="266" customFormat="true" customHeight="true" spans="2:4">
      <c r="B954" s="275"/>
      <c r="C954" s="275"/>
      <c r="D954" s="275"/>
    </row>
    <row r="955" s="266" customFormat="true" customHeight="true" spans="2:4">
      <c r="B955" s="275"/>
      <c r="C955" s="275"/>
      <c r="D955" s="275"/>
    </row>
    <row r="956" s="266" customFormat="true" customHeight="true" spans="2:4">
      <c r="B956" s="275"/>
      <c r="C956" s="275"/>
      <c r="D956" s="275"/>
    </row>
    <row r="957" s="266" customFormat="true" customHeight="true" spans="2:4">
      <c r="B957" s="275"/>
      <c r="C957" s="275"/>
      <c r="D957" s="275"/>
    </row>
    <row r="958" s="266" customFormat="true" customHeight="true" spans="2:4">
      <c r="B958" s="275"/>
      <c r="C958" s="275"/>
      <c r="D958" s="275"/>
    </row>
    <row r="959" s="266" customFormat="true" customHeight="true" spans="2:4">
      <c r="B959" s="275"/>
      <c r="C959" s="275"/>
      <c r="D959" s="275"/>
    </row>
    <row r="960" s="266" customFormat="true" customHeight="true" spans="2:4">
      <c r="B960" s="275"/>
      <c r="C960" s="275"/>
      <c r="D960" s="275"/>
    </row>
    <row r="961" s="266" customFormat="true" customHeight="true" spans="2:4">
      <c r="B961" s="275"/>
      <c r="C961" s="275"/>
      <c r="D961" s="275"/>
    </row>
    <row r="962" s="266" customFormat="true" customHeight="true" spans="2:4">
      <c r="B962" s="275"/>
      <c r="C962" s="275"/>
      <c r="D962" s="275"/>
    </row>
    <row r="963" s="266" customFormat="true" customHeight="true" spans="2:4">
      <c r="B963" s="275"/>
      <c r="C963" s="275"/>
      <c r="D963" s="275"/>
    </row>
    <row r="964" s="266" customFormat="true" customHeight="true" spans="2:4">
      <c r="B964" s="275"/>
      <c r="C964" s="275"/>
      <c r="D964" s="275"/>
    </row>
    <row r="965" s="266" customFormat="true" customHeight="true" spans="2:4">
      <c r="B965" s="275"/>
      <c r="C965" s="275"/>
      <c r="D965" s="275"/>
    </row>
    <row r="966" s="266" customFormat="true" customHeight="true" spans="2:4">
      <c r="B966" s="275"/>
      <c r="C966" s="275"/>
      <c r="D966" s="275"/>
    </row>
    <row r="967" s="266" customFormat="true" customHeight="true" spans="2:4">
      <c r="B967" s="275"/>
      <c r="C967" s="275"/>
      <c r="D967" s="275"/>
    </row>
    <row r="968" s="266" customFormat="true" customHeight="true" spans="2:4">
      <c r="B968" s="275"/>
      <c r="C968" s="275"/>
      <c r="D968" s="275"/>
    </row>
    <row r="969" s="266" customFormat="true" customHeight="true" spans="2:4">
      <c r="B969" s="275"/>
      <c r="C969" s="275"/>
      <c r="D969" s="275"/>
    </row>
    <row r="970" s="266" customFormat="true" customHeight="true" spans="2:4">
      <c r="B970" s="275"/>
      <c r="C970" s="275"/>
      <c r="D970" s="275"/>
    </row>
    <row r="971" s="266" customFormat="true" customHeight="true" spans="2:4">
      <c r="B971" s="275"/>
      <c r="C971" s="275"/>
      <c r="D971" s="275"/>
    </row>
    <row r="972" s="266" customFormat="true" customHeight="true" spans="2:4">
      <c r="B972" s="275"/>
      <c r="C972" s="275"/>
      <c r="D972" s="275"/>
    </row>
    <row r="973" s="266" customFormat="true" customHeight="true" spans="2:4">
      <c r="B973" s="275"/>
      <c r="C973" s="275"/>
      <c r="D973" s="275"/>
    </row>
    <row r="974" s="266" customFormat="true" customHeight="true" spans="2:4">
      <c r="B974" s="275"/>
      <c r="C974" s="275"/>
      <c r="D974" s="275"/>
    </row>
    <row r="975" s="266" customFormat="true" customHeight="true" spans="2:4">
      <c r="B975" s="275"/>
      <c r="C975" s="275"/>
      <c r="D975" s="275"/>
    </row>
    <row r="976" s="266" customFormat="true" customHeight="true" spans="2:4">
      <c r="B976" s="275"/>
      <c r="C976" s="275"/>
      <c r="D976" s="275"/>
    </row>
    <row r="977" s="266" customFormat="true" customHeight="true" spans="2:4">
      <c r="B977" s="275"/>
      <c r="C977" s="275"/>
      <c r="D977" s="275"/>
    </row>
    <row r="978" s="266" customFormat="true" customHeight="true" spans="2:4">
      <c r="B978" s="275"/>
      <c r="C978" s="275"/>
      <c r="D978" s="275"/>
    </row>
    <row r="979" s="266" customFormat="true" customHeight="true" spans="2:4">
      <c r="B979" s="275"/>
      <c r="C979" s="275"/>
      <c r="D979" s="275"/>
    </row>
    <row r="980" s="266" customFormat="true" customHeight="true" spans="2:4">
      <c r="B980" s="275"/>
      <c r="C980" s="275"/>
      <c r="D980" s="275"/>
    </row>
    <row r="981" s="266" customFormat="true" customHeight="true" spans="2:4">
      <c r="B981" s="275"/>
      <c r="C981" s="275"/>
      <c r="D981" s="275"/>
    </row>
    <row r="982" s="266" customFormat="true" customHeight="true" spans="2:4">
      <c r="B982" s="275"/>
      <c r="C982" s="275"/>
      <c r="D982" s="275"/>
    </row>
    <row r="983" s="266" customFormat="true" customHeight="true" spans="2:4">
      <c r="B983" s="275"/>
      <c r="C983" s="275"/>
      <c r="D983" s="275"/>
    </row>
    <row r="984" s="266" customFormat="true" customHeight="true" spans="2:4">
      <c r="B984" s="275"/>
      <c r="C984" s="275"/>
      <c r="D984" s="275"/>
    </row>
    <row r="985" s="266" customFormat="true" customHeight="true" spans="2:4">
      <c r="B985" s="275"/>
      <c r="C985" s="275"/>
      <c r="D985" s="275"/>
    </row>
    <row r="986" s="266" customFormat="true" customHeight="true" spans="2:4">
      <c r="B986" s="275"/>
      <c r="C986" s="275"/>
      <c r="D986" s="275"/>
    </row>
    <row r="987" s="266" customFormat="true" customHeight="true" spans="2:4">
      <c r="B987" s="275"/>
      <c r="C987" s="275"/>
      <c r="D987" s="275"/>
    </row>
    <row r="988" s="266" customFormat="true" customHeight="true" spans="2:4">
      <c r="B988" s="275"/>
      <c r="C988" s="275"/>
      <c r="D988" s="275"/>
    </row>
    <row r="989" s="266" customFormat="true" customHeight="true" spans="2:4">
      <c r="B989" s="275"/>
      <c r="C989" s="275"/>
      <c r="D989" s="275"/>
    </row>
    <row r="990" s="266" customFormat="true" customHeight="true" spans="2:4">
      <c r="B990" s="275"/>
      <c r="C990" s="275"/>
      <c r="D990" s="275"/>
    </row>
    <row r="991" s="266" customFormat="true" customHeight="true" spans="2:4">
      <c r="B991" s="275"/>
      <c r="C991" s="275"/>
      <c r="D991" s="275"/>
    </row>
    <row r="992" s="266" customFormat="true" customHeight="true" spans="2:4">
      <c r="B992" s="275"/>
      <c r="C992" s="275"/>
      <c r="D992" s="275"/>
    </row>
    <row r="993" s="266" customFormat="true" customHeight="true" spans="2:4">
      <c r="B993" s="275"/>
      <c r="C993" s="275"/>
      <c r="D993" s="275"/>
    </row>
    <row r="994" s="266" customFormat="true" customHeight="true" spans="2:4">
      <c r="B994" s="275"/>
      <c r="C994" s="275"/>
      <c r="D994" s="275"/>
    </row>
    <row r="995" s="266" customFormat="true" customHeight="true" spans="2:4">
      <c r="B995" s="275"/>
      <c r="C995" s="275"/>
      <c r="D995" s="275"/>
    </row>
    <row r="996" s="266" customFormat="true" customHeight="true" spans="2:4">
      <c r="B996" s="275"/>
      <c r="C996" s="275"/>
      <c r="D996" s="275"/>
    </row>
    <row r="997" s="266" customFormat="true" customHeight="true" spans="2:4">
      <c r="B997" s="275"/>
      <c r="C997" s="275"/>
      <c r="D997" s="275"/>
    </row>
    <row r="998" s="266" customFormat="true" customHeight="true" spans="2:4">
      <c r="B998" s="275"/>
      <c r="C998" s="275"/>
      <c r="D998" s="275"/>
    </row>
    <row r="999" s="266" customFormat="true" customHeight="true" spans="2:4">
      <c r="B999" s="275"/>
      <c r="C999" s="275"/>
      <c r="D999" s="275"/>
    </row>
    <row r="1000" s="266" customFormat="true" customHeight="true" spans="2:4">
      <c r="B1000" s="275"/>
      <c r="C1000" s="275"/>
      <c r="D1000" s="275"/>
    </row>
    <row r="1001" s="266" customFormat="true" customHeight="true" spans="2:4">
      <c r="B1001" s="275"/>
      <c r="C1001" s="275"/>
      <c r="D1001" s="275"/>
    </row>
    <row r="1002" s="266" customFormat="true" customHeight="true" spans="2:4">
      <c r="B1002" s="275"/>
      <c r="C1002" s="275"/>
      <c r="D1002" s="275"/>
    </row>
    <row r="1003" s="266" customFormat="true" customHeight="true" spans="2:4">
      <c r="B1003" s="275"/>
      <c r="C1003" s="275"/>
      <c r="D1003" s="275"/>
    </row>
    <row r="1004" s="266" customFormat="true" customHeight="true" spans="2:4">
      <c r="B1004" s="275"/>
      <c r="C1004" s="275"/>
      <c r="D1004" s="275"/>
    </row>
    <row r="1005" s="266" customFormat="true" customHeight="true" spans="2:4">
      <c r="B1005" s="275"/>
      <c r="C1005" s="275"/>
      <c r="D1005" s="275"/>
    </row>
    <row r="1006" s="266" customFormat="true" customHeight="true" spans="2:4">
      <c r="B1006" s="275"/>
      <c r="C1006" s="275"/>
      <c r="D1006" s="275"/>
    </row>
    <row r="1007" s="266" customFormat="true" customHeight="true" spans="2:4">
      <c r="B1007" s="275"/>
      <c r="C1007" s="275"/>
      <c r="D1007" s="275"/>
    </row>
    <row r="1008" s="266" customFormat="true" customHeight="true" spans="2:4">
      <c r="B1008" s="275"/>
      <c r="C1008" s="275"/>
      <c r="D1008" s="275"/>
    </row>
    <row r="1009" s="266" customFormat="true" customHeight="true" spans="2:4">
      <c r="B1009" s="275"/>
      <c r="C1009" s="275"/>
      <c r="D1009" s="275"/>
    </row>
    <row r="1010" s="266" customFormat="true" customHeight="true" spans="2:4">
      <c r="B1010" s="275"/>
      <c r="C1010" s="275"/>
      <c r="D1010" s="275"/>
    </row>
    <row r="1011" s="266" customFormat="true" customHeight="true" spans="2:4">
      <c r="B1011" s="275"/>
      <c r="C1011" s="275"/>
      <c r="D1011" s="275"/>
    </row>
    <row r="1012" s="266" customFormat="true" customHeight="true" spans="2:4">
      <c r="B1012" s="275"/>
      <c r="C1012" s="275"/>
      <c r="D1012" s="275"/>
    </row>
    <row r="1013" s="266" customFormat="true" customHeight="true" spans="2:4">
      <c r="B1013" s="275"/>
      <c r="C1013" s="275"/>
      <c r="D1013" s="275"/>
    </row>
    <row r="1014" s="266" customFormat="true" customHeight="true" spans="2:4">
      <c r="B1014" s="275"/>
      <c r="C1014" s="275"/>
      <c r="D1014" s="275"/>
    </row>
    <row r="1015" s="266" customFormat="true" customHeight="true" spans="2:4">
      <c r="B1015" s="275"/>
      <c r="C1015" s="275"/>
      <c r="D1015" s="275"/>
    </row>
    <row r="1016" s="266" customFormat="true" customHeight="true" spans="2:4">
      <c r="B1016" s="275"/>
      <c r="C1016" s="275"/>
      <c r="D1016" s="275"/>
    </row>
    <row r="1017" s="266" customFormat="true" customHeight="true" spans="2:4">
      <c r="B1017" s="275"/>
      <c r="C1017" s="275"/>
      <c r="D1017" s="275"/>
    </row>
    <row r="1018" s="266" customFormat="true" customHeight="true" spans="2:4">
      <c r="B1018" s="275"/>
      <c r="C1018" s="275"/>
      <c r="D1018" s="275"/>
    </row>
    <row r="1019" s="266" customFormat="true" customHeight="true" spans="2:4">
      <c r="B1019" s="275"/>
      <c r="C1019" s="275"/>
      <c r="D1019" s="275"/>
    </row>
    <row r="1020" s="266" customFormat="true" customHeight="true" spans="2:4">
      <c r="B1020" s="275"/>
      <c r="C1020" s="275"/>
      <c r="D1020" s="275"/>
    </row>
    <row r="1021" s="266" customFormat="true" customHeight="true" spans="2:4">
      <c r="B1021" s="275"/>
      <c r="C1021" s="275"/>
      <c r="D1021" s="275"/>
    </row>
    <row r="1022" s="266" customFormat="true" customHeight="true" spans="2:4">
      <c r="B1022" s="275"/>
      <c r="C1022" s="275"/>
      <c r="D1022" s="275"/>
    </row>
    <row r="1023" s="266" customFormat="true" customHeight="true" spans="2:4">
      <c r="B1023" s="275"/>
      <c r="C1023" s="275"/>
      <c r="D1023" s="275"/>
    </row>
    <row r="1024" s="266" customFormat="true" customHeight="true" spans="2:4">
      <c r="B1024" s="275"/>
      <c r="C1024" s="275"/>
      <c r="D1024" s="275"/>
    </row>
    <row r="1025" s="266" customFormat="true" customHeight="true" spans="2:4">
      <c r="B1025" s="275"/>
      <c r="C1025" s="275"/>
      <c r="D1025" s="275"/>
    </row>
    <row r="1026" s="266" customFormat="true" customHeight="true" spans="2:4">
      <c r="B1026" s="275"/>
      <c r="C1026" s="275"/>
      <c r="D1026" s="275"/>
    </row>
    <row r="1027" s="266" customFormat="true" customHeight="true" spans="2:4">
      <c r="B1027" s="275"/>
      <c r="C1027" s="275"/>
      <c r="D1027" s="275"/>
    </row>
    <row r="1028" s="266" customFormat="true" customHeight="true" spans="2:4">
      <c r="B1028" s="275"/>
      <c r="C1028" s="275"/>
      <c r="D1028" s="275"/>
    </row>
    <row r="1029" s="266" customFormat="true" customHeight="true" spans="2:4">
      <c r="B1029" s="275"/>
      <c r="C1029" s="275"/>
      <c r="D1029" s="275"/>
    </row>
    <row r="1030" s="266" customFormat="true" customHeight="true" spans="2:4">
      <c r="B1030" s="275"/>
      <c r="C1030" s="275"/>
      <c r="D1030" s="275"/>
    </row>
    <row r="1031" s="266" customFormat="true" customHeight="true" spans="2:4">
      <c r="B1031" s="275"/>
      <c r="C1031" s="275"/>
      <c r="D1031" s="275"/>
    </row>
    <row r="1032" s="266" customFormat="true" customHeight="true" spans="2:4">
      <c r="B1032" s="275"/>
      <c r="C1032" s="275"/>
      <c r="D1032" s="275"/>
    </row>
    <row r="1033" s="266" customFormat="true" customHeight="true" spans="2:4">
      <c r="B1033" s="275"/>
      <c r="C1033" s="275"/>
      <c r="D1033" s="275"/>
    </row>
    <row r="1034" s="266" customFormat="true" customHeight="true" spans="2:4">
      <c r="B1034" s="275"/>
      <c r="C1034" s="275"/>
      <c r="D1034" s="275"/>
    </row>
    <row r="1035" s="266" customFormat="true" customHeight="true" spans="2:4">
      <c r="B1035" s="275"/>
      <c r="C1035" s="275"/>
      <c r="D1035" s="275"/>
    </row>
    <row r="1036" s="266" customFormat="true" customHeight="true" spans="2:4">
      <c r="B1036" s="275"/>
      <c r="C1036" s="275"/>
      <c r="D1036" s="275"/>
    </row>
    <row r="1037" s="266" customFormat="true" customHeight="true" spans="2:4">
      <c r="B1037" s="275"/>
      <c r="C1037" s="275"/>
      <c r="D1037" s="275"/>
    </row>
    <row r="1038" s="266" customFormat="true" customHeight="true" spans="2:4">
      <c r="B1038" s="275"/>
      <c r="C1038" s="275"/>
      <c r="D1038" s="275"/>
    </row>
    <row r="1039" s="266" customFormat="true" customHeight="true" spans="2:4">
      <c r="B1039" s="275"/>
      <c r="C1039" s="275"/>
      <c r="D1039" s="275"/>
    </row>
    <row r="1040" s="266" customFormat="true" customHeight="true" spans="2:4">
      <c r="B1040" s="275"/>
      <c r="C1040" s="275"/>
      <c r="D1040" s="275"/>
    </row>
    <row r="1041" s="266" customFormat="true" customHeight="true" spans="2:4">
      <c r="B1041" s="275"/>
      <c r="C1041" s="275"/>
      <c r="D1041" s="275"/>
    </row>
    <row r="1042" s="266" customFormat="true" customHeight="true" spans="2:4">
      <c r="B1042" s="275"/>
      <c r="C1042" s="275"/>
      <c r="D1042" s="275"/>
    </row>
    <row r="1043" s="266" customFormat="true" customHeight="true" spans="2:4">
      <c r="B1043" s="275"/>
      <c r="C1043" s="275"/>
      <c r="D1043" s="275"/>
    </row>
    <row r="1044" s="266" customFormat="true" customHeight="true" spans="2:4">
      <c r="B1044" s="275"/>
      <c r="C1044" s="275"/>
      <c r="D1044" s="275"/>
    </row>
    <row r="1045" s="266" customFormat="true" customHeight="true" spans="2:4">
      <c r="B1045" s="275"/>
      <c r="C1045" s="275"/>
      <c r="D1045" s="275"/>
    </row>
    <row r="1046" s="266" customFormat="true" customHeight="true" spans="2:4">
      <c r="B1046" s="275"/>
      <c r="C1046" s="275"/>
      <c r="D1046" s="275"/>
    </row>
    <row r="1047" s="266" customFormat="true" customHeight="true" spans="2:4">
      <c r="B1047" s="275"/>
      <c r="C1047" s="275"/>
      <c r="D1047" s="275"/>
    </row>
    <row r="1048" s="266" customFormat="true" customHeight="true" spans="2:4">
      <c r="B1048" s="275"/>
      <c r="C1048" s="275"/>
      <c r="D1048" s="275"/>
    </row>
    <row r="1049" s="266" customFormat="true" customHeight="true" spans="2:4">
      <c r="B1049" s="275"/>
      <c r="C1049" s="275"/>
      <c r="D1049" s="275"/>
    </row>
    <row r="1050" s="266" customFormat="true" customHeight="true" spans="2:4">
      <c r="B1050" s="275"/>
      <c r="C1050" s="275"/>
      <c r="D1050" s="275"/>
    </row>
    <row r="1051" s="266" customFormat="true" customHeight="true" spans="2:4">
      <c r="B1051" s="275"/>
      <c r="C1051" s="275"/>
      <c r="D1051" s="275"/>
    </row>
    <row r="1052" s="266" customFormat="true" customHeight="true" spans="2:4">
      <c r="B1052" s="275"/>
      <c r="C1052" s="275"/>
      <c r="D1052" s="275"/>
    </row>
    <row r="1053" s="266" customFormat="true" customHeight="true" spans="2:4">
      <c r="B1053" s="275"/>
      <c r="C1053" s="275"/>
      <c r="D1053" s="275"/>
    </row>
    <row r="1054" s="266" customFormat="true" customHeight="true" spans="2:4">
      <c r="B1054" s="275"/>
      <c r="C1054" s="275"/>
      <c r="D1054" s="275"/>
    </row>
    <row r="1055" s="266" customFormat="true" customHeight="true" spans="2:4">
      <c r="B1055" s="275"/>
      <c r="C1055" s="275"/>
      <c r="D1055" s="275"/>
    </row>
    <row r="1056" s="266" customFormat="true" customHeight="true" spans="2:4">
      <c r="B1056" s="275"/>
      <c r="C1056" s="275"/>
      <c r="D1056" s="275"/>
    </row>
    <row r="1057" s="266" customFormat="true" customHeight="true" spans="2:4">
      <c r="B1057" s="275"/>
      <c r="C1057" s="275"/>
      <c r="D1057" s="275"/>
    </row>
    <row r="1058" s="266" customFormat="true" customHeight="true" spans="2:4">
      <c r="B1058" s="275"/>
      <c r="C1058" s="275"/>
      <c r="D1058" s="275"/>
    </row>
    <row r="1059" s="266" customFormat="true" customHeight="true" spans="2:4">
      <c r="B1059" s="275"/>
      <c r="C1059" s="275"/>
      <c r="D1059" s="275"/>
    </row>
    <row r="1060" s="266" customFormat="true" customHeight="true" spans="2:4">
      <c r="B1060" s="275"/>
      <c r="C1060" s="275"/>
      <c r="D1060" s="275"/>
    </row>
    <row r="1061" s="266" customFormat="true" customHeight="true" spans="2:4">
      <c r="B1061" s="275"/>
      <c r="C1061" s="275"/>
      <c r="D1061" s="275"/>
    </row>
    <row r="1062" s="266" customFormat="true" customHeight="true" spans="2:4">
      <c r="B1062" s="275"/>
      <c r="C1062" s="275"/>
      <c r="D1062" s="275"/>
    </row>
    <row r="1063" s="266" customFormat="true" customHeight="true" spans="2:4">
      <c r="B1063" s="275"/>
      <c r="C1063" s="275"/>
      <c r="D1063" s="275"/>
    </row>
    <row r="1064" s="266" customFormat="true" customHeight="true" spans="2:4">
      <c r="B1064" s="275"/>
      <c r="C1064" s="275"/>
      <c r="D1064" s="275"/>
    </row>
    <row r="1065" s="266" customFormat="true" customHeight="true" spans="2:4">
      <c r="B1065" s="275"/>
      <c r="C1065" s="275"/>
      <c r="D1065" s="275"/>
    </row>
    <row r="1066" s="266" customFormat="true" customHeight="true" spans="2:4">
      <c r="B1066" s="275"/>
      <c r="C1066" s="275"/>
      <c r="D1066" s="275"/>
    </row>
    <row r="1067" s="266" customFormat="true" customHeight="true" spans="2:4">
      <c r="B1067" s="275"/>
      <c r="C1067" s="275"/>
      <c r="D1067" s="275"/>
    </row>
    <row r="1068" s="266" customFormat="true" customHeight="true" spans="2:4">
      <c r="B1068" s="275"/>
      <c r="C1068" s="275"/>
      <c r="D1068" s="275"/>
    </row>
    <row r="1069" s="266" customFormat="true" customHeight="true" spans="2:4">
      <c r="B1069" s="275"/>
      <c r="C1069" s="275"/>
      <c r="D1069" s="275"/>
    </row>
    <row r="1070" s="266" customFormat="true" customHeight="true" spans="2:4">
      <c r="B1070" s="275"/>
      <c r="C1070" s="275"/>
      <c r="D1070" s="275"/>
    </row>
    <row r="1071" s="266" customFormat="true" customHeight="true" spans="2:4">
      <c r="B1071" s="275"/>
      <c r="C1071" s="275"/>
      <c r="D1071" s="275"/>
    </row>
    <row r="1072" s="266" customFormat="true" customHeight="true" spans="2:4">
      <c r="B1072" s="275"/>
      <c r="C1072" s="275"/>
      <c r="D1072" s="275"/>
    </row>
    <row r="1073" s="266" customFormat="true" customHeight="true" spans="2:4">
      <c r="B1073" s="275"/>
      <c r="C1073" s="275"/>
      <c r="D1073" s="275"/>
    </row>
    <row r="1074" s="266" customFormat="true" customHeight="true" spans="2:4">
      <c r="B1074" s="275"/>
      <c r="C1074" s="275"/>
      <c r="D1074" s="275"/>
    </row>
    <row r="1075" s="266" customFormat="true" customHeight="true" spans="2:4">
      <c r="B1075" s="275"/>
      <c r="C1075" s="275"/>
      <c r="D1075" s="275"/>
    </row>
    <row r="1076" s="266" customFormat="true" customHeight="true" spans="2:4">
      <c r="B1076" s="275"/>
      <c r="C1076" s="275"/>
      <c r="D1076" s="275"/>
    </row>
    <row r="1077" s="266" customFormat="true" customHeight="true" spans="2:4">
      <c r="B1077" s="275"/>
      <c r="C1077" s="275"/>
      <c r="D1077" s="275"/>
    </row>
    <row r="1078" s="266" customFormat="true" customHeight="true" spans="2:4">
      <c r="B1078" s="275"/>
      <c r="C1078" s="275"/>
      <c r="D1078" s="275"/>
    </row>
    <row r="1079" s="266" customFormat="true" customHeight="true" spans="2:4">
      <c r="B1079" s="275"/>
      <c r="C1079" s="275"/>
      <c r="D1079" s="275"/>
    </row>
    <row r="1080" s="266" customFormat="true" customHeight="true" spans="2:4">
      <c r="B1080" s="275"/>
      <c r="C1080" s="275"/>
      <c r="D1080" s="275"/>
    </row>
    <row r="1081" s="266" customFormat="true" customHeight="true" spans="2:4">
      <c r="B1081" s="275"/>
      <c r="C1081" s="275"/>
      <c r="D1081" s="275"/>
    </row>
    <row r="1082" s="266" customFormat="true" customHeight="true" spans="2:4">
      <c r="B1082" s="275"/>
      <c r="C1082" s="275"/>
      <c r="D1082" s="275"/>
    </row>
    <row r="1083" s="266" customFormat="true" customHeight="true" spans="2:4">
      <c r="B1083" s="275"/>
      <c r="C1083" s="275"/>
      <c r="D1083" s="275"/>
    </row>
    <row r="1084" s="266" customFormat="true" customHeight="true" spans="2:4">
      <c r="B1084" s="275"/>
      <c r="C1084" s="275"/>
      <c r="D1084" s="275"/>
    </row>
    <row r="1085" s="266" customFormat="true" customHeight="true" spans="2:4">
      <c r="B1085" s="275"/>
      <c r="C1085" s="275"/>
      <c r="D1085" s="275"/>
    </row>
    <row r="1086" s="266" customFormat="true" customHeight="true" spans="2:4">
      <c r="B1086" s="275"/>
      <c r="C1086" s="275"/>
      <c r="D1086" s="275"/>
    </row>
    <row r="1087" s="266" customFormat="true" customHeight="true" spans="2:4">
      <c r="B1087" s="275"/>
      <c r="C1087" s="275"/>
      <c r="D1087" s="275"/>
    </row>
    <row r="1088" s="266" customFormat="true" customHeight="true" spans="2:4">
      <c r="B1088" s="275"/>
      <c r="C1088" s="275"/>
      <c r="D1088" s="275"/>
    </row>
    <row r="1089" s="266" customFormat="true" customHeight="true" spans="2:4">
      <c r="B1089" s="275"/>
      <c r="C1089" s="275"/>
      <c r="D1089" s="275"/>
    </row>
    <row r="1090" s="266" customFormat="true" customHeight="true" spans="2:4">
      <c r="B1090" s="275"/>
      <c r="C1090" s="275"/>
      <c r="D1090" s="275"/>
    </row>
    <row r="1091" s="266" customFormat="true" customHeight="true" spans="2:4">
      <c r="B1091" s="275"/>
      <c r="C1091" s="275"/>
      <c r="D1091" s="275"/>
    </row>
    <row r="1092" s="266" customFormat="true" customHeight="true" spans="2:4">
      <c r="B1092" s="275"/>
      <c r="C1092" s="275"/>
      <c r="D1092" s="275"/>
    </row>
    <row r="1093" s="266" customFormat="true" customHeight="true" spans="2:4">
      <c r="B1093" s="275"/>
      <c r="C1093" s="275"/>
      <c r="D1093" s="275"/>
    </row>
    <row r="1094" s="266" customFormat="true" customHeight="true" spans="2:4">
      <c r="B1094" s="275"/>
      <c r="C1094" s="275"/>
      <c r="D1094" s="275"/>
    </row>
    <row r="1095" s="266" customFormat="true" customHeight="true" spans="2:4">
      <c r="B1095" s="275"/>
      <c r="C1095" s="275"/>
      <c r="D1095" s="275"/>
    </row>
    <row r="1096" s="266" customFormat="true" customHeight="true" spans="2:4">
      <c r="B1096" s="275"/>
      <c r="C1096" s="275"/>
      <c r="D1096" s="275"/>
    </row>
    <row r="1097" s="266" customFormat="true" customHeight="true" spans="2:4">
      <c r="B1097" s="275"/>
      <c r="C1097" s="275"/>
      <c r="D1097" s="275"/>
    </row>
    <row r="1098" s="266" customFormat="true" customHeight="true" spans="2:4">
      <c r="B1098" s="275"/>
      <c r="C1098" s="275"/>
      <c r="D1098" s="275"/>
    </row>
    <row r="1099" s="266" customFormat="true" customHeight="true" spans="2:4">
      <c r="B1099" s="275"/>
      <c r="C1099" s="275"/>
      <c r="D1099" s="275"/>
    </row>
    <row r="1100" s="266" customFormat="true" customHeight="true" spans="2:4">
      <c r="B1100" s="275"/>
      <c r="C1100" s="275"/>
      <c r="D1100" s="275"/>
    </row>
    <row r="1101" s="266" customFormat="true" customHeight="true" spans="2:4">
      <c r="B1101" s="275"/>
      <c r="C1101" s="275"/>
      <c r="D1101" s="275"/>
    </row>
    <row r="1102" s="266" customFormat="true" customHeight="true" spans="2:4">
      <c r="B1102" s="275"/>
      <c r="C1102" s="275"/>
      <c r="D1102" s="275"/>
    </row>
    <row r="1103" s="266" customFormat="true" customHeight="true" spans="2:4">
      <c r="B1103" s="275"/>
      <c r="C1103" s="275"/>
      <c r="D1103" s="275"/>
    </row>
    <row r="1104" s="266" customFormat="true" customHeight="true" spans="2:4">
      <c r="B1104" s="275"/>
      <c r="C1104" s="275"/>
      <c r="D1104" s="275"/>
    </row>
    <row r="1105" s="266" customFormat="true" customHeight="true" spans="2:4">
      <c r="B1105" s="275"/>
      <c r="C1105" s="275"/>
      <c r="D1105" s="275"/>
    </row>
    <row r="1106" s="266" customFormat="true" customHeight="true" spans="2:4">
      <c r="B1106" s="275"/>
      <c r="C1106" s="275"/>
      <c r="D1106" s="275"/>
    </row>
    <row r="1107" s="266" customFormat="true" customHeight="true" spans="2:4">
      <c r="B1107" s="275"/>
      <c r="C1107" s="275"/>
      <c r="D1107" s="275"/>
    </row>
    <row r="1108" s="266" customFormat="true" customHeight="true" spans="2:4">
      <c r="B1108" s="275"/>
      <c r="C1108" s="275"/>
      <c r="D1108" s="275"/>
    </row>
    <row r="1109" s="266" customFormat="true" customHeight="true" spans="2:4">
      <c r="B1109" s="275"/>
      <c r="C1109" s="275"/>
      <c r="D1109" s="275"/>
    </row>
    <row r="1110" s="266" customFormat="true" customHeight="true" spans="2:4">
      <c r="B1110" s="275"/>
      <c r="C1110" s="275"/>
      <c r="D1110" s="275"/>
    </row>
    <row r="1111" s="266" customFormat="true" customHeight="true" spans="2:4">
      <c r="B1111" s="275"/>
      <c r="C1111" s="275"/>
      <c r="D1111" s="275"/>
    </row>
    <row r="1112" s="266" customFormat="true" customHeight="true" spans="2:4">
      <c r="B1112" s="275"/>
      <c r="C1112" s="275"/>
      <c r="D1112" s="275"/>
    </row>
    <row r="1113" s="266" customFormat="true" customHeight="true" spans="2:4">
      <c r="B1113" s="275"/>
      <c r="C1113" s="275"/>
      <c r="D1113" s="275"/>
    </row>
    <row r="1114" s="266" customFormat="true" customHeight="true" spans="2:4">
      <c r="B1114" s="275"/>
      <c r="C1114" s="275"/>
      <c r="D1114" s="275"/>
    </row>
    <row r="1115" s="266" customFormat="true" customHeight="true" spans="2:4">
      <c r="B1115" s="275"/>
      <c r="C1115" s="275"/>
      <c r="D1115" s="275"/>
    </row>
    <row r="1116" s="266" customFormat="true" customHeight="true" spans="2:4">
      <c r="B1116" s="275"/>
      <c r="C1116" s="275"/>
      <c r="D1116" s="275"/>
    </row>
    <row r="1117" s="266" customFormat="true" customHeight="true" spans="2:4">
      <c r="B1117" s="275"/>
      <c r="C1117" s="275"/>
      <c r="D1117" s="275"/>
    </row>
    <row r="1118" s="266" customFormat="true" customHeight="true" spans="2:4">
      <c r="B1118" s="275"/>
      <c r="C1118" s="275"/>
      <c r="D1118" s="275"/>
    </row>
    <row r="1119" s="266" customFormat="true" customHeight="true" spans="2:4">
      <c r="B1119" s="275"/>
      <c r="C1119" s="275"/>
      <c r="D1119" s="275"/>
    </row>
    <row r="1120" s="266" customFormat="true" customHeight="true" spans="2:4">
      <c r="B1120" s="275"/>
      <c r="C1120" s="275"/>
      <c r="D1120" s="275"/>
    </row>
    <row r="1121" s="266" customFormat="true" customHeight="true" spans="2:4">
      <c r="B1121" s="275"/>
      <c r="C1121" s="275"/>
      <c r="D1121" s="275"/>
    </row>
    <row r="1122" s="266" customFormat="true" customHeight="true" spans="2:4">
      <c r="B1122" s="275"/>
      <c r="C1122" s="275"/>
      <c r="D1122" s="275"/>
    </row>
    <row r="1123" s="266" customFormat="true" customHeight="true" spans="2:4">
      <c r="B1123" s="275"/>
      <c r="C1123" s="275"/>
      <c r="D1123" s="275"/>
    </row>
    <row r="1124" s="266" customFormat="true" customHeight="true" spans="2:4">
      <c r="B1124" s="275"/>
      <c r="C1124" s="275"/>
      <c r="D1124" s="275"/>
    </row>
    <row r="1125" s="266" customFormat="true" customHeight="true" spans="2:4">
      <c r="B1125" s="275"/>
      <c r="C1125" s="275"/>
      <c r="D1125" s="275"/>
    </row>
    <row r="1126" s="266" customFormat="true" customHeight="true" spans="2:4">
      <c r="B1126" s="275"/>
      <c r="C1126" s="275"/>
      <c r="D1126" s="275"/>
    </row>
    <row r="1127" s="266" customFormat="true" customHeight="true" spans="2:4">
      <c r="B1127" s="275"/>
      <c r="C1127" s="275"/>
      <c r="D1127" s="275"/>
    </row>
    <row r="1128" s="266" customFormat="true" customHeight="true" spans="2:4">
      <c r="B1128" s="275"/>
      <c r="C1128" s="275"/>
      <c r="D1128" s="275"/>
    </row>
    <row r="1129" s="266" customFormat="true" customHeight="true" spans="2:4">
      <c r="B1129" s="275"/>
      <c r="C1129" s="275"/>
      <c r="D1129" s="275"/>
    </row>
    <row r="1130" s="266" customFormat="true" customHeight="true" spans="2:4">
      <c r="B1130" s="275"/>
      <c r="C1130" s="275"/>
      <c r="D1130" s="275"/>
    </row>
    <row r="1131" s="266" customFormat="true" customHeight="true" spans="2:4">
      <c r="B1131" s="275"/>
      <c r="C1131" s="275"/>
      <c r="D1131" s="275"/>
    </row>
    <row r="1132" s="266" customFormat="true" customHeight="true" spans="2:4">
      <c r="B1132" s="275"/>
      <c r="C1132" s="275"/>
      <c r="D1132" s="275"/>
    </row>
    <row r="1133" s="266" customFormat="true" customHeight="true" spans="2:4">
      <c r="B1133" s="275"/>
      <c r="C1133" s="275"/>
      <c r="D1133" s="275"/>
    </row>
    <row r="1134" s="266" customFormat="true" customHeight="true" spans="2:4">
      <c r="B1134" s="275"/>
      <c r="C1134" s="275"/>
      <c r="D1134" s="275"/>
    </row>
    <row r="1135" s="266" customFormat="true" customHeight="true" spans="2:4">
      <c r="B1135" s="275"/>
      <c r="C1135" s="275"/>
      <c r="D1135" s="275"/>
    </row>
    <row r="1136" s="266" customFormat="true" customHeight="true" spans="2:4">
      <c r="B1136" s="275"/>
      <c r="C1136" s="275"/>
      <c r="D1136" s="275"/>
    </row>
    <row r="1137" s="266" customFormat="true" customHeight="true" spans="2:4">
      <c r="B1137" s="275"/>
      <c r="C1137" s="275"/>
      <c r="D1137" s="275"/>
    </row>
    <row r="1138" s="266" customFormat="true" customHeight="true" spans="2:4">
      <c r="B1138" s="275"/>
      <c r="C1138" s="275"/>
      <c r="D1138" s="275"/>
    </row>
    <row r="1139" s="266" customFormat="true" customHeight="true" spans="2:4">
      <c r="B1139" s="275"/>
      <c r="C1139" s="275"/>
      <c r="D1139" s="275"/>
    </row>
    <row r="1140" s="266" customFormat="true" customHeight="true" spans="2:4">
      <c r="B1140" s="275"/>
      <c r="C1140" s="275"/>
      <c r="D1140" s="275"/>
    </row>
    <row r="1141" s="266" customFormat="true" customHeight="true" spans="2:4">
      <c r="B1141" s="275"/>
      <c r="C1141" s="275"/>
      <c r="D1141" s="275"/>
    </row>
    <row r="1142" s="266" customFormat="true" customHeight="true" spans="2:4">
      <c r="B1142" s="275"/>
      <c r="C1142" s="275"/>
      <c r="D1142" s="275"/>
    </row>
    <row r="1143" s="266" customFormat="true" customHeight="true" spans="2:4">
      <c r="B1143" s="275"/>
      <c r="C1143" s="275"/>
      <c r="D1143" s="275"/>
    </row>
    <row r="1144" s="266" customFormat="true" customHeight="true" spans="2:4">
      <c r="B1144" s="275"/>
      <c r="C1144" s="275"/>
      <c r="D1144" s="275"/>
    </row>
    <row r="1145" s="266" customFormat="true" customHeight="true" spans="2:4">
      <c r="B1145" s="275"/>
      <c r="C1145" s="275"/>
      <c r="D1145" s="275"/>
    </row>
    <row r="1146" s="266" customFormat="true" customHeight="true" spans="2:4">
      <c r="B1146" s="275"/>
      <c r="C1146" s="275"/>
      <c r="D1146" s="275"/>
    </row>
    <row r="1147" s="266" customFormat="true" customHeight="true" spans="2:4">
      <c r="B1147" s="275"/>
      <c r="C1147" s="275"/>
      <c r="D1147" s="275"/>
    </row>
    <row r="1148" s="266" customFormat="true" customHeight="true" spans="2:4">
      <c r="B1148" s="275"/>
      <c r="C1148" s="275"/>
      <c r="D1148" s="275"/>
    </row>
    <row r="1149" s="266" customFormat="true" customHeight="true" spans="2:4">
      <c r="B1149" s="275"/>
      <c r="C1149" s="275"/>
      <c r="D1149" s="275"/>
    </row>
    <row r="1150" s="266" customFormat="true" customHeight="true" spans="2:4">
      <c r="B1150" s="275"/>
      <c r="C1150" s="275"/>
      <c r="D1150" s="275"/>
    </row>
    <row r="1151" s="266" customFormat="true" customHeight="true" spans="2:4">
      <c r="B1151" s="275"/>
      <c r="C1151" s="275"/>
      <c r="D1151" s="275"/>
    </row>
    <row r="1152" s="266" customFormat="true" customHeight="true" spans="2:4">
      <c r="B1152" s="275"/>
      <c r="C1152" s="275"/>
      <c r="D1152" s="275"/>
    </row>
    <row r="1153" s="266" customFormat="true" customHeight="true" spans="2:4">
      <c r="B1153" s="275"/>
      <c r="C1153" s="275"/>
      <c r="D1153" s="275"/>
    </row>
    <row r="1154" s="266" customFormat="true" customHeight="true" spans="2:4">
      <c r="B1154" s="275"/>
      <c r="C1154" s="275"/>
      <c r="D1154" s="275"/>
    </row>
    <row r="1155" s="266" customFormat="true" customHeight="true" spans="2:4">
      <c r="B1155" s="275"/>
      <c r="C1155" s="275"/>
      <c r="D1155" s="275"/>
    </row>
    <row r="1156" s="266" customFormat="true" customHeight="true" spans="2:4">
      <c r="B1156" s="275"/>
      <c r="C1156" s="275"/>
      <c r="D1156" s="275"/>
    </row>
    <row r="1157" s="266" customFormat="true" customHeight="true" spans="2:4">
      <c r="B1157" s="275"/>
      <c r="C1157" s="275"/>
      <c r="D1157" s="275"/>
    </row>
    <row r="1158" s="266" customFormat="true" customHeight="true" spans="2:4">
      <c r="B1158" s="275"/>
      <c r="C1158" s="275"/>
      <c r="D1158" s="275"/>
    </row>
    <row r="1159" s="266" customFormat="true" customHeight="true" spans="2:4">
      <c r="B1159" s="275"/>
      <c r="C1159" s="275"/>
      <c r="D1159" s="275"/>
    </row>
    <row r="1160" s="266" customFormat="true" customHeight="true" spans="2:4">
      <c r="B1160" s="275"/>
      <c r="C1160" s="275"/>
      <c r="D1160" s="275"/>
    </row>
    <row r="1161" s="266" customFormat="true" customHeight="true" spans="2:4">
      <c r="B1161" s="275"/>
      <c r="C1161" s="275"/>
      <c r="D1161" s="275"/>
    </row>
    <row r="1162" s="266" customFormat="true" customHeight="true" spans="2:4">
      <c r="B1162" s="275"/>
      <c r="C1162" s="275"/>
      <c r="D1162" s="275"/>
    </row>
    <row r="1163" s="266" customFormat="true" customHeight="true" spans="2:4">
      <c r="B1163" s="275"/>
      <c r="C1163" s="275"/>
      <c r="D1163" s="275"/>
    </row>
    <row r="1164" s="266" customFormat="true" customHeight="true" spans="2:4">
      <c r="B1164" s="275"/>
      <c r="C1164" s="275"/>
      <c r="D1164" s="275"/>
    </row>
    <row r="1165" s="266" customFormat="true" customHeight="true" spans="2:4">
      <c r="B1165" s="275"/>
      <c r="C1165" s="275"/>
      <c r="D1165" s="275"/>
    </row>
    <row r="1166" s="266" customFormat="true" customHeight="true" spans="2:4">
      <c r="B1166" s="275"/>
      <c r="C1166" s="275"/>
      <c r="D1166" s="275"/>
    </row>
    <row r="1167" s="266" customFormat="true" customHeight="true" spans="2:4">
      <c r="B1167" s="275"/>
      <c r="C1167" s="275"/>
      <c r="D1167" s="275"/>
    </row>
    <row r="1168" s="266" customFormat="true" customHeight="true" spans="2:4">
      <c r="B1168" s="275"/>
      <c r="C1168" s="275"/>
      <c r="D1168" s="275"/>
    </row>
    <row r="1169" s="266" customFormat="true" customHeight="true" spans="2:4">
      <c r="B1169" s="275"/>
      <c r="C1169" s="275"/>
      <c r="D1169" s="275"/>
    </row>
    <row r="1170" s="266" customFormat="true" customHeight="true" spans="2:4">
      <c r="B1170" s="275"/>
      <c r="C1170" s="275"/>
      <c r="D1170" s="275"/>
    </row>
    <row r="1171" s="266" customFormat="true" customHeight="true" spans="2:4">
      <c r="B1171" s="275"/>
      <c r="C1171" s="275"/>
      <c r="D1171" s="275"/>
    </row>
    <row r="1172" s="266" customFormat="true" customHeight="true" spans="2:4">
      <c r="B1172" s="275"/>
      <c r="C1172" s="275"/>
      <c r="D1172" s="275"/>
    </row>
    <row r="1173" s="266" customFormat="true" customHeight="true" spans="2:4">
      <c r="B1173" s="275"/>
      <c r="C1173" s="275"/>
      <c r="D1173" s="275"/>
    </row>
    <row r="1174" s="266" customFormat="true" customHeight="true" spans="2:4">
      <c r="B1174" s="275"/>
      <c r="C1174" s="275"/>
      <c r="D1174" s="275"/>
    </row>
    <row r="1175" s="266" customFormat="true" customHeight="true" spans="2:4">
      <c r="B1175" s="275"/>
      <c r="C1175" s="275"/>
      <c r="D1175" s="275"/>
    </row>
    <row r="1176" s="266" customFormat="true" customHeight="true" spans="2:4">
      <c r="B1176" s="275"/>
      <c r="C1176" s="275"/>
      <c r="D1176" s="275"/>
    </row>
    <row r="1177" s="266" customFormat="true" customHeight="true" spans="2:4">
      <c r="B1177" s="275"/>
      <c r="C1177" s="275"/>
      <c r="D1177" s="275"/>
    </row>
    <row r="1178" s="266" customFormat="true" customHeight="true" spans="2:4">
      <c r="B1178" s="275"/>
      <c r="C1178" s="275"/>
      <c r="D1178" s="275"/>
    </row>
    <row r="1179" s="266" customFormat="true" customHeight="true" spans="2:4">
      <c r="B1179" s="275"/>
      <c r="C1179" s="275"/>
      <c r="D1179" s="275"/>
    </row>
    <row r="1180" s="266" customFormat="true" customHeight="true" spans="2:4">
      <c r="B1180" s="275"/>
      <c r="C1180" s="275"/>
      <c r="D1180" s="275"/>
    </row>
    <row r="1181" s="266" customFormat="true" customHeight="true" spans="2:4">
      <c r="B1181" s="275"/>
      <c r="C1181" s="275"/>
      <c r="D1181" s="275"/>
    </row>
    <row r="1182" s="266" customFormat="true" customHeight="true" spans="2:4">
      <c r="B1182" s="275"/>
      <c r="C1182" s="275"/>
      <c r="D1182" s="275"/>
    </row>
    <row r="1183" s="266" customFormat="true" customHeight="true" spans="2:4">
      <c r="B1183" s="275"/>
      <c r="C1183" s="275"/>
      <c r="D1183" s="275"/>
    </row>
    <row r="1184" s="266" customFormat="true" customHeight="true" spans="2:4">
      <c r="B1184" s="275"/>
      <c r="C1184" s="275"/>
      <c r="D1184" s="275"/>
    </row>
    <row r="1185" s="266" customFormat="true" customHeight="true" spans="2:4">
      <c r="B1185" s="275"/>
      <c r="C1185" s="275"/>
      <c r="D1185" s="275"/>
    </row>
    <row r="1186" s="266" customFormat="true" customHeight="true" spans="2:4">
      <c r="B1186" s="275"/>
      <c r="C1186" s="275"/>
      <c r="D1186" s="275"/>
    </row>
    <row r="1187" s="266" customFormat="true" customHeight="true" spans="2:4">
      <c r="B1187" s="275"/>
      <c r="C1187" s="275"/>
      <c r="D1187" s="275"/>
    </row>
    <row r="1188" s="266" customFormat="true" customHeight="true" spans="2:4">
      <c r="B1188" s="275"/>
      <c r="C1188" s="275"/>
      <c r="D1188" s="275"/>
    </row>
    <row r="1189" s="266" customFormat="true" customHeight="true" spans="2:4">
      <c r="B1189" s="275"/>
      <c r="C1189" s="275"/>
      <c r="D1189" s="275"/>
    </row>
    <row r="1190" s="266" customFormat="true" customHeight="true" spans="2:4">
      <c r="B1190" s="275"/>
      <c r="C1190" s="275"/>
      <c r="D1190" s="275"/>
    </row>
    <row r="1191" s="266" customFormat="true" customHeight="true" spans="2:4">
      <c r="B1191" s="275"/>
      <c r="C1191" s="275"/>
      <c r="D1191" s="275"/>
    </row>
    <row r="1192" s="266" customFormat="true" customHeight="true" spans="2:4">
      <c r="B1192" s="275"/>
      <c r="C1192" s="275"/>
      <c r="D1192" s="275"/>
    </row>
    <row r="1193" s="266" customFormat="true" customHeight="true" spans="2:4">
      <c r="B1193" s="275"/>
      <c r="C1193" s="275"/>
      <c r="D1193" s="275"/>
    </row>
    <row r="1194" s="266" customFormat="true" customHeight="true" spans="2:4">
      <c r="B1194" s="275"/>
      <c r="C1194" s="275"/>
      <c r="D1194" s="275"/>
    </row>
    <row r="1195" s="266" customFormat="true" customHeight="true" spans="2:4">
      <c r="B1195" s="275"/>
      <c r="C1195" s="275"/>
      <c r="D1195" s="275"/>
    </row>
    <row r="1196" s="266" customFormat="true" customHeight="true" spans="2:4">
      <c r="B1196" s="275"/>
      <c r="C1196" s="275"/>
      <c r="D1196" s="275"/>
    </row>
    <row r="1197" s="266" customFormat="true" customHeight="true" spans="2:4">
      <c r="B1197" s="275"/>
      <c r="C1197" s="275"/>
      <c r="D1197" s="275"/>
    </row>
    <row r="1198" s="266" customFormat="true" customHeight="true" spans="2:4">
      <c r="B1198" s="275"/>
      <c r="C1198" s="275"/>
      <c r="D1198" s="275"/>
    </row>
    <row r="1199" s="266" customFormat="true" customHeight="true" spans="2:4">
      <c r="B1199" s="275"/>
      <c r="C1199" s="275"/>
      <c r="D1199" s="275"/>
    </row>
    <row r="1200" s="266" customFormat="true" customHeight="true" spans="2:4">
      <c r="B1200" s="275"/>
      <c r="C1200" s="275"/>
      <c r="D1200" s="275"/>
    </row>
    <row r="1201" s="266" customFormat="true" customHeight="true" spans="2:4">
      <c r="B1201" s="275"/>
      <c r="C1201" s="275"/>
      <c r="D1201" s="275"/>
    </row>
    <row r="1202" s="266" customFormat="true" customHeight="true" spans="2:4">
      <c r="B1202" s="275"/>
      <c r="C1202" s="275"/>
      <c r="D1202" s="275"/>
    </row>
    <row r="1203" s="266" customFormat="true" customHeight="true" spans="2:4">
      <c r="B1203" s="275"/>
      <c r="C1203" s="275"/>
      <c r="D1203" s="275"/>
    </row>
    <row r="1204" s="266" customFormat="true" customHeight="true" spans="2:4">
      <c r="B1204" s="275"/>
      <c r="C1204" s="275"/>
      <c r="D1204" s="275"/>
    </row>
    <row r="1205" s="266" customFormat="true" customHeight="true" spans="2:4">
      <c r="B1205" s="275"/>
      <c r="C1205" s="275"/>
      <c r="D1205" s="275"/>
    </row>
    <row r="1206" s="266" customFormat="true" customHeight="true" spans="2:4">
      <c r="B1206" s="275"/>
      <c r="C1206" s="275"/>
      <c r="D1206" s="275"/>
    </row>
    <row r="1207" s="266" customFormat="true" customHeight="true" spans="2:4">
      <c r="B1207" s="275"/>
      <c r="C1207" s="275"/>
      <c r="D1207" s="275"/>
    </row>
    <row r="1208" s="266" customFormat="true" customHeight="true" spans="2:4">
      <c r="B1208" s="275"/>
      <c r="C1208" s="275"/>
      <c r="D1208" s="275"/>
    </row>
    <row r="1209" s="266" customFormat="true" customHeight="true" spans="2:4">
      <c r="B1209" s="275"/>
      <c r="C1209" s="275"/>
      <c r="D1209" s="275"/>
    </row>
    <row r="1210" s="266" customFormat="true" customHeight="true" spans="2:4">
      <c r="B1210" s="275"/>
      <c r="C1210" s="275"/>
      <c r="D1210" s="275"/>
    </row>
    <row r="1211" s="266" customFormat="true" customHeight="true" spans="2:4">
      <c r="B1211" s="275"/>
      <c r="C1211" s="275"/>
      <c r="D1211" s="275"/>
    </row>
    <row r="1212" s="266" customFormat="true" customHeight="true" spans="2:4">
      <c r="B1212" s="275"/>
      <c r="C1212" s="275"/>
      <c r="D1212" s="275"/>
    </row>
    <row r="1213" s="266" customFormat="true" customHeight="true" spans="2:4">
      <c r="B1213" s="275"/>
      <c r="C1213" s="275"/>
      <c r="D1213" s="275"/>
    </row>
    <row r="1214" s="266" customFormat="true" customHeight="true" spans="2:4">
      <c r="B1214" s="275"/>
      <c r="C1214" s="275"/>
      <c r="D1214" s="275"/>
    </row>
    <row r="1215" s="266" customFormat="true" customHeight="true" spans="2:4">
      <c r="B1215" s="275"/>
      <c r="C1215" s="275"/>
      <c r="D1215" s="275"/>
    </row>
    <row r="1216" s="266" customFormat="true" customHeight="true" spans="2:4">
      <c r="B1216" s="275"/>
      <c r="C1216" s="275"/>
      <c r="D1216" s="275"/>
    </row>
    <row r="1217" s="266" customFormat="true" customHeight="true" spans="2:4">
      <c r="B1217" s="275"/>
      <c r="C1217" s="275"/>
      <c r="D1217" s="275"/>
    </row>
    <row r="1218" s="266" customFormat="true" customHeight="true" spans="2:4">
      <c r="B1218" s="275"/>
      <c r="C1218" s="275"/>
      <c r="D1218" s="275"/>
    </row>
    <row r="1219" s="266" customFormat="true" customHeight="true" spans="2:4">
      <c r="B1219" s="275"/>
      <c r="C1219" s="275"/>
      <c r="D1219" s="275"/>
    </row>
    <row r="1220" s="266" customFormat="true" customHeight="true" spans="2:4">
      <c r="B1220" s="275"/>
      <c r="C1220" s="275"/>
      <c r="D1220" s="275"/>
    </row>
    <row r="1221" s="266" customFormat="true" customHeight="true" spans="2:4">
      <c r="B1221" s="275"/>
      <c r="C1221" s="275"/>
      <c r="D1221" s="275"/>
    </row>
    <row r="1222" s="266" customFormat="true" customHeight="true" spans="2:4">
      <c r="B1222" s="275"/>
      <c r="C1222" s="275"/>
      <c r="D1222" s="275"/>
    </row>
    <row r="1223" s="266" customFormat="true" customHeight="true" spans="2:4">
      <c r="B1223" s="275"/>
      <c r="C1223" s="275"/>
      <c r="D1223" s="275"/>
    </row>
    <row r="1224" s="266" customFormat="true" customHeight="true" spans="2:4">
      <c r="B1224" s="275"/>
      <c r="C1224" s="275"/>
      <c r="D1224" s="275"/>
    </row>
    <row r="1225" s="266" customFormat="true" customHeight="true" spans="2:4">
      <c r="B1225" s="275"/>
      <c r="C1225" s="275"/>
      <c r="D1225" s="275"/>
    </row>
    <row r="1226" s="266" customFormat="true" customHeight="true" spans="2:4">
      <c r="B1226" s="275"/>
      <c r="C1226" s="275"/>
      <c r="D1226" s="275"/>
    </row>
    <row r="1227" s="266" customFormat="true" customHeight="true" spans="2:4">
      <c r="B1227" s="275"/>
      <c r="C1227" s="275"/>
      <c r="D1227" s="275"/>
    </row>
    <row r="1228" s="266" customFormat="true" customHeight="true" spans="2:4">
      <c r="B1228" s="275"/>
      <c r="C1228" s="275"/>
      <c r="D1228" s="275"/>
    </row>
    <row r="1229" s="266" customFormat="true" customHeight="true" spans="2:4">
      <c r="B1229" s="275"/>
      <c r="C1229" s="275"/>
      <c r="D1229" s="275"/>
    </row>
  </sheetData>
  <sheetProtection selectLockedCells="1" selectUnlockedCells="1"/>
  <mergeCells count="3">
    <mergeCell ref="A1:D1"/>
    <mergeCell ref="B3:D3"/>
    <mergeCell ref="A3:A4"/>
  </mergeCells>
  <printOptions horizontalCentered="true"/>
  <pageMargins left="0.786805555555556" right="0.786805555555556" top="0.786805555555556" bottom="0.944444444444444" header="0.511805555555556" footer="0.786805555555556"/>
  <pageSetup paperSize="9" firstPageNumber="4" fitToHeight="0" orientation="portrait" useFirstPageNumber="true" horizontalDpi="600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true"/>
  </sheetPr>
  <dimension ref="A1:E14"/>
  <sheetViews>
    <sheetView view="pageBreakPreview" zoomScaleNormal="85" zoomScaleSheetLayoutView="100" workbookViewId="0">
      <selection activeCell="N8" sqref="N8"/>
    </sheetView>
  </sheetViews>
  <sheetFormatPr defaultColWidth="9" defaultRowHeight="12" outlineLevelCol="4"/>
  <cols>
    <col min="1" max="5" width="17.25" style="3" customWidth="true"/>
    <col min="6" max="16384" width="9" style="3"/>
  </cols>
  <sheetData>
    <row r="1" s="1" customFormat="true" ht="47" customHeight="true" spans="1:5">
      <c r="A1" s="4" t="s">
        <v>787</v>
      </c>
      <c r="B1" s="4"/>
      <c r="C1" s="4"/>
      <c r="D1" s="4"/>
      <c r="E1" s="4"/>
    </row>
    <row r="2" s="2" customFormat="true" ht="30" customHeight="true" spans="5:5">
      <c r="E2" s="12" t="s">
        <v>35</v>
      </c>
    </row>
    <row r="3" s="2" customFormat="true" ht="40" customHeight="true" spans="1:5">
      <c r="A3" s="5" t="s">
        <v>771</v>
      </c>
      <c r="B3" s="5" t="s">
        <v>72</v>
      </c>
      <c r="C3" s="5" t="s">
        <v>788</v>
      </c>
      <c r="D3" s="5" t="s">
        <v>789</v>
      </c>
      <c r="E3" s="13" t="s">
        <v>790</v>
      </c>
    </row>
    <row r="4" s="2" customFormat="true" ht="40" customHeight="true" spans="1:5">
      <c r="A4" s="5" t="s">
        <v>72</v>
      </c>
      <c r="B4" s="6">
        <f>SUM(B5:B14)</f>
        <v>371484</v>
      </c>
      <c r="C4" s="6">
        <f>SUM(C5:C14)</f>
        <v>247369</v>
      </c>
      <c r="D4" s="6">
        <f>SUM(D5:D14)</f>
        <v>124115</v>
      </c>
      <c r="E4" s="5">
        <v>0</v>
      </c>
    </row>
    <row r="5" s="2" customFormat="true" ht="40" customHeight="true" spans="1:5">
      <c r="A5" s="5" t="s">
        <v>791</v>
      </c>
      <c r="B5" s="7">
        <v>120302</v>
      </c>
      <c r="C5" s="8">
        <v>90402</v>
      </c>
      <c r="D5" s="8">
        <v>29900</v>
      </c>
      <c r="E5" s="14"/>
    </row>
    <row r="6" s="2" customFormat="true" ht="40" customHeight="true" spans="1:5">
      <c r="A6" s="5" t="s">
        <v>792</v>
      </c>
      <c r="B6" s="7">
        <v>51060</v>
      </c>
      <c r="C6" s="8">
        <v>22700</v>
      </c>
      <c r="D6" s="8">
        <v>28360</v>
      </c>
      <c r="E6" s="14"/>
    </row>
    <row r="7" s="2" customFormat="true" ht="40" customHeight="true" spans="1:5">
      <c r="A7" s="5" t="s">
        <v>793</v>
      </c>
      <c r="B7" s="7">
        <v>60908</v>
      </c>
      <c r="C7" s="8">
        <v>56798</v>
      </c>
      <c r="D7" s="8">
        <v>4110</v>
      </c>
      <c r="E7" s="14"/>
    </row>
    <row r="8" s="2" customFormat="true" ht="40" customHeight="true" spans="1:5">
      <c r="A8" s="5" t="s">
        <v>794</v>
      </c>
      <c r="B8" s="7">
        <v>12137</v>
      </c>
      <c r="C8" s="8">
        <v>9737</v>
      </c>
      <c r="D8" s="8">
        <v>2400</v>
      </c>
      <c r="E8" s="14"/>
    </row>
    <row r="9" s="2" customFormat="true" ht="40" customHeight="true" spans="1:5">
      <c r="A9" s="5" t="s">
        <v>795</v>
      </c>
      <c r="B9" s="7">
        <v>12927</v>
      </c>
      <c r="C9" s="8">
        <v>11150</v>
      </c>
      <c r="D9" s="8">
        <v>1777</v>
      </c>
      <c r="E9" s="14"/>
    </row>
    <row r="10" s="2" customFormat="true" ht="40" customHeight="true" spans="1:5">
      <c r="A10" s="5" t="s">
        <v>796</v>
      </c>
      <c r="B10" s="7">
        <v>25715</v>
      </c>
      <c r="C10" s="8">
        <v>25515</v>
      </c>
      <c r="D10" s="8">
        <v>200</v>
      </c>
      <c r="E10" s="14"/>
    </row>
    <row r="11" s="2" customFormat="true" ht="40" customHeight="true" spans="1:5">
      <c r="A11" s="5" t="s">
        <v>797</v>
      </c>
      <c r="B11" s="7">
        <v>2888</v>
      </c>
      <c r="C11" s="8">
        <v>2138</v>
      </c>
      <c r="D11" s="8">
        <v>750</v>
      </c>
      <c r="E11" s="14"/>
    </row>
    <row r="12" s="2" customFormat="true" ht="40" customHeight="true" spans="1:5">
      <c r="A12" s="5" t="s">
        <v>798</v>
      </c>
      <c r="B12" s="9">
        <v>32164</v>
      </c>
      <c r="C12" s="10">
        <v>1431</v>
      </c>
      <c r="D12" s="10">
        <v>30733</v>
      </c>
      <c r="E12" s="15"/>
    </row>
    <row r="13" s="2" customFormat="true" ht="40" customHeight="true" spans="1:5">
      <c r="A13" s="5" t="s">
        <v>799</v>
      </c>
      <c r="B13" s="6">
        <v>20650</v>
      </c>
      <c r="C13" s="11">
        <v>3300</v>
      </c>
      <c r="D13" s="11">
        <v>17350</v>
      </c>
      <c r="E13" s="11"/>
    </row>
    <row r="14" s="2" customFormat="true" ht="40" customHeight="true" spans="1:5">
      <c r="A14" s="5" t="s">
        <v>800</v>
      </c>
      <c r="B14" s="6">
        <f>C14+D14</f>
        <v>32733</v>
      </c>
      <c r="C14" s="11">
        <v>24198</v>
      </c>
      <c r="D14" s="11">
        <v>8535</v>
      </c>
      <c r="E14" s="11"/>
    </row>
  </sheetData>
  <mergeCells count="1">
    <mergeCell ref="A1:E1"/>
  </mergeCells>
  <printOptions horizontalCentered="true"/>
  <pageMargins left="0.786805555555556" right="0.786805555555556" top="0.786805555555556" bottom="0.944444444444444" header="0.511805555555556" footer="0.786805555555556"/>
  <pageSetup paperSize="9" firstPageNumber="64" fitToHeight="0" orientation="portrait" useFirstPageNumber="true" horizontalDpi="600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468"/>
  <sheetViews>
    <sheetView view="pageBreakPreview" zoomScaleNormal="100" zoomScaleSheetLayoutView="100" workbookViewId="0">
      <pane xSplit="2" ySplit="4" topLeftCell="C5" activePane="bottomRight" state="frozen"/>
      <selection/>
      <selection pane="topRight"/>
      <selection pane="bottomLeft"/>
      <selection pane="bottomRight" activeCell="J12" sqref="J12"/>
    </sheetView>
  </sheetViews>
  <sheetFormatPr defaultColWidth="10" defaultRowHeight="12" outlineLevelCol="3"/>
  <cols>
    <col min="1" max="1" width="43.8666666666667" style="266" customWidth="true"/>
    <col min="2" max="2" width="12.4416666666667" style="266" customWidth="true"/>
    <col min="3" max="3" width="14.9" style="266" customWidth="true"/>
    <col min="4" max="4" width="12.9416666666667" style="266" customWidth="true"/>
    <col min="5" max="16384" width="10" style="266"/>
  </cols>
  <sheetData>
    <row r="1" s="1" customFormat="true" ht="30" customHeight="true" spans="1:4">
      <c r="A1" s="184" t="s">
        <v>68</v>
      </c>
      <c r="B1" s="184"/>
      <c r="C1" s="184"/>
      <c r="D1" s="184"/>
    </row>
    <row r="2" s="265" customFormat="true" ht="20" customHeight="true" spans="1:4">
      <c r="A2" s="267"/>
      <c r="B2" s="268"/>
      <c r="C2" s="269" t="s">
        <v>35</v>
      </c>
      <c r="D2" s="269"/>
    </row>
    <row r="3" s="265" customFormat="true" ht="34" customHeight="true" spans="1:4">
      <c r="A3" s="160" t="s">
        <v>69</v>
      </c>
      <c r="B3" s="160" t="s">
        <v>38</v>
      </c>
      <c r="C3" s="160" t="s">
        <v>70</v>
      </c>
      <c r="D3" s="160" t="s">
        <v>71</v>
      </c>
    </row>
    <row r="4" s="265" customFormat="true" ht="22.8" customHeight="true" spans="1:4">
      <c r="A4" s="270" t="s">
        <v>72</v>
      </c>
      <c r="B4" s="271">
        <v>341893</v>
      </c>
      <c r="C4" s="271">
        <v>244332</v>
      </c>
      <c r="D4" s="271">
        <v>97561</v>
      </c>
    </row>
    <row r="5" s="266" customFormat="true" ht="22.8" customHeight="true" spans="1:4">
      <c r="A5" s="272" t="s">
        <v>73</v>
      </c>
      <c r="B5" s="273">
        <v>35598</v>
      </c>
      <c r="C5" s="273">
        <v>35580</v>
      </c>
      <c r="D5" s="273">
        <v>18</v>
      </c>
    </row>
    <row r="6" s="266" customFormat="true" ht="22.8" customHeight="true" spans="1:4">
      <c r="A6" s="272" t="s">
        <v>74</v>
      </c>
      <c r="B6" s="273">
        <v>1127</v>
      </c>
      <c r="C6" s="273">
        <v>1127</v>
      </c>
      <c r="D6" s="273"/>
    </row>
    <row r="7" s="266" customFormat="true" ht="22.8" customHeight="true" spans="1:4">
      <c r="A7" s="272" t="s">
        <v>75</v>
      </c>
      <c r="B7" s="273">
        <v>785</v>
      </c>
      <c r="C7" s="273">
        <v>785</v>
      </c>
      <c r="D7" s="273"/>
    </row>
    <row r="8" s="266" customFormat="true" ht="22.8" customHeight="true" spans="1:4">
      <c r="A8" s="272" t="s">
        <v>76</v>
      </c>
      <c r="B8" s="273">
        <v>137</v>
      </c>
      <c r="C8" s="273">
        <v>137</v>
      </c>
      <c r="D8" s="273"/>
    </row>
    <row r="9" s="266" customFormat="true" ht="22.8" customHeight="true" spans="1:4">
      <c r="A9" s="272" t="s">
        <v>77</v>
      </c>
      <c r="B9" s="273">
        <v>69</v>
      </c>
      <c r="C9" s="273">
        <v>69</v>
      </c>
      <c r="D9" s="273"/>
    </row>
    <row r="10" s="266" customFormat="true" ht="22.8" customHeight="true" spans="1:4">
      <c r="A10" s="272" t="s">
        <v>78</v>
      </c>
      <c r="B10" s="273">
        <v>87</v>
      </c>
      <c r="C10" s="273">
        <v>87</v>
      </c>
      <c r="D10" s="273"/>
    </row>
    <row r="11" s="266" customFormat="true" ht="22.8" customHeight="true" spans="1:4">
      <c r="A11" s="272" t="s">
        <v>79</v>
      </c>
      <c r="B11" s="273">
        <v>22</v>
      </c>
      <c r="C11" s="273">
        <v>22</v>
      </c>
      <c r="D11" s="273"/>
    </row>
    <row r="12" s="266" customFormat="true" ht="22.8" customHeight="true" spans="1:4">
      <c r="A12" s="272" t="s">
        <v>80</v>
      </c>
      <c r="B12" s="273">
        <v>27</v>
      </c>
      <c r="C12" s="273">
        <v>27</v>
      </c>
      <c r="D12" s="273"/>
    </row>
    <row r="13" s="266" customFormat="true" ht="22.8" customHeight="true" spans="1:4">
      <c r="A13" s="272" t="s">
        <v>81</v>
      </c>
      <c r="B13" s="273">
        <v>798</v>
      </c>
      <c r="C13" s="273">
        <v>798</v>
      </c>
      <c r="D13" s="273"/>
    </row>
    <row r="14" s="266" customFormat="true" ht="22.8" customHeight="true" spans="1:4">
      <c r="A14" s="272" t="s">
        <v>75</v>
      </c>
      <c r="B14" s="273">
        <v>666</v>
      </c>
      <c r="C14" s="273">
        <v>666</v>
      </c>
      <c r="D14" s="273"/>
    </row>
    <row r="15" s="266" customFormat="true" ht="22.8" customHeight="true" spans="1:4">
      <c r="A15" s="272" t="s">
        <v>82</v>
      </c>
      <c r="B15" s="273">
        <v>50</v>
      </c>
      <c r="C15" s="273">
        <v>50</v>
      </c>
      <c r="D15" s="273"/>
    </row>
    <row r="16" s="266" customFormat="true" ht="22.8" customHeight="true" spans="1:4">
      <c r="A16" s="272" t="s">
        <v>83</v>
      </c>
      <c r="B16" s="273">
        <v>10</v>
      </c>
      <c r="C16" s="273">
        <v>10</v>
      </c>
      <c r="D16" s="273"/>
    </row>
    <row r="17" s="266" customFormat="true" ht="22.8" customHeight="true" spans="1:4">
      <c r="A17" s="272" t="s">
        <v>84</v>
      </c>
      <c r="B17" s="273">
        <v>9</v>
      </c>
      <c r="C17" s="273">
        <v>9</v>
      </c>
      <c r="D17" s="273"/>
    </row>
    <row r="18" s="266" customFormat="true" ht="22.8" customHeight="true" spans="1:4">
      <c r="A18" s="272" t="s">
        <v>79</v>
      </c>
      <c r="B18" s="273">
        <v>32</v>
      </c>
      <c r="C18" s="273">
        <v>32</v>
      </c>
      <c r="D18" s="273"/>
    </row>
    <row r="19" s="266" customFormat="true" ht="22.8" customHeight="true" spans="1:4">
      <c r="A19" s="272" t="s">
        <v>85</v>
      </c>
      <c r="B19" s="273">
        <v>31</v>
      </c>
      <c r="C19" s="273">
        <v>31</v>
      </c>
      <c r="D19" s="273"/>
    </row>
    <row r="20" s="266" customFormat="true" ht="22.8" customHeight="true" spans="1:4">
      <c r="A20" s="272" t="s">
        <v>86</v>
      </c>
      <c r="B20" s="273">
        <v>17180</v>
      </c>
      <c r="C20" s="273">
        <v>17180</v>
      </c>
      <c r="D20" s="273"/>
    </row>
    <row r="21" s="266" customFormat="true" ht="22.8" customHeight="true" spans="1:4">
      <c r="A21" s="272" t="s">
        <v>75</v>
      </c>
      <c r="B21" s="273">
        <v>13520</v>
      </c>
      <c r="C21" s="273">
        <v>13520</v>
      </c>
      <c r="D21" s="273"/>
    </row>
    <row r="22" s="266" customFormat="true" ht="22.8" customHeight="true" spans="1:4">
      <c r="A22" s="272" t="s">
        <v>76</v>
      </c>
      <c r="B22" s="273">
        <v>738</v>
      </c>
      <c r="C22" s="273">
        <v>738</v>
      </c>
      <c r="D22" s="273"/>
    </row>
    <row r="23" s="266" customFormat="true" ht="22.8" customHeight="true" spans="1:4">
      <c r="A23" s="272" t="s">
        <v>87</v>
      </c>
      <c r="B23" s="273">
        <v>1335</v>
      </c>
      <c r="C23" s="273">
        <v>1335</v>
      </c>
      <c r="D23" s="273"/>
    </row>
    <row r="24" s="266" customFormat="true" ht="22.8" customHeight="true" spans="1:4">
      <c r="A24" s="272" t="s">
        <v>88</v>
      </c>
      <c r="B24" s="273">
        <v>254</v>
      </c>
      <c r="C24" s="273">
        <v>254</v>
      </c>
      <c r="D24" s="273"/>
    </row>
    <row r="25" s="266" customFormat="true" ht="22.8" customHeight="true" spans="1:4">
      <c r="A25" s="272" t="s">
        <v>89</v>
      </c>
      <c r="B25" s="273">
        <v>134</v>
      </c>
      <c r="C25" s="273">
        <v>134</v>
      </c>
      <c r="D25" s="273"/>
    </row>
    <row r="26" s="266" customFormat="true" ht="22.8" customHeight="true" spans="1:4">
      <c r="A26" s="272" t="s">
        <v>79</v>
      </c>
      <c r="B26" s="273">
        <v>1028</v>
      </c>
      <c r="C26" s="273">
        <v>1028</v>
      </c>
      <c r="D26" s="273"/>
    </row>
    <row r="27" s="266" customFormat="true" ht="22.8" customHeight="true" spans="1:4">
      <c r="A27" s="272" t="s">
        <v>90</v>
      </c>
      <c r="B27" s="273">
        <v>171</v>
      </c>
      <c r="C27" s="273">
        <v>171</v>
      </c>
      <c r="D27" s="273"/>
    </row>
    <row r="28" s="266" customFormat="true" ht="22.8" customHeight="true" spans="1:4">
      <c r="A28" s="272" t="s">
        <v>91</v>
      </c>
      <c r="B28" s="273">
        <v>803</v>
      </c>
      <c r="C28" s="273">
        <v>803</v>
      </c>
      <c r="D28" s="273"/>
    </row>
    <row r="29" s="266" customFormat="true" ht="22.8" customHeight="true" spans="1:4">
      <c r="A29" s="272" t="s">
        <v>75</v>
      </c>
      <c r="B29" s="273">
        <v>327</v>
      </c>
      <c r="C29" s="273">
        <v>327</v>
      </c>
      <c r="D29" s="273"/>
    </row>
    <row r="30" s="266" customFormat="true" ht="22.8" customHeight="true" spans="1:4">
      <c r="A30" s="272" t="s">
        <v>79</v>
      </c>
      <c r="B30" s="273">
        <v>231</v>
      </c>
      <c r="C30" s="273">
        <v>231</v>
      </c>
      <c r="D30" s="273"/>
    </row>
    <row r="31" s="266" customFormat="true" ht="22.8" customHeight="true" spans="1:4">
      <c r="A31" s="272" t="s">
        <v>92</v>
      </c>
      <c r="B31" s="273">
        <v>245</v>
      </c>
      <c r="C31" s="273">
        <v>245</v>
      </c>
      <c r="D31" s="273"/>
    </row>
    <row r="32" s="266" customFormat="true" ht="22.8" customHeight="true" spans="1:4">
      <c r="A32" s="272" t="s">
        <v>93</v>
      </c>
      <c r="B32" s="273">
        <v>419</v>
      </c>
      <c r="C32" s="273">
        <v>419</v>
      </c>
      <c r="D32" s="273"/>
    </row>
    <row r="33" s="266" customFormat="true" ht="22.8" customHeight="true" spans="1:4">
      <c r="A33" s="272" t="s">
        <v>75</v>
      </c>
      <c r="B33" s="273">
        <v>159</v>
      </c>
      <c r="C33" s="273">
        <v>159</v>
      </c>
      <c r="D33" s="273"/>
    </row>
    <row r="34" s="266" customFormat="true" ht="22.8" customHeight="true" spans="1:4">
      <c r="A34" s="272" t="s">
        <v>76</v>
      </c>
      <c r="B34" s="273">
        <v>5</v>
      </c>
      <c r="C34" s="273">
        <v>5</v>
      </c>
      <c r="D34" s="273"/>
    </row>
    <row r="35" s="266" customFormat="true" ht="22.8" customHeight="true" spans="1:4">
      <c r="A35" s="272" t="s">
        <v>94</v>
      </c>
      <c r="B35" s="273">
        <v>40</v>
      </c>
      <c r="C35" s="273">
        <v>40</v>
      </c>
      <c r="D35" s="273"/>
    </row>
    <row r="36" s="266" customFormat="true" ht="22.8" customHeight="true" spans="1:4">
      <c r="A36" s="272" t="s">
        <v>95</v>
      </c>
      <c r="B36" s="273">
        <v>89</v>
      </c>
      <c r="C36" s="273">
        <v>89</v>
      </c>
      <c r="D36" s="273"/>
    </row>
    <row r="37" s="266" customFormat="true" ht="22.8" customHeight="true" spans="1:4">
      <c r="A37" s="272" t="s">
        <v>96</v>
      </c>
      <c r="B37" s="273">
        <v>5</v>
      </c>
      <c r="C37" s="273">
        <v>5</v>
      </c>
      <c r="D37" s="273"/>
    </row>
    <row r="38" s="266" customFormat="true" ht="22.8" customHeight="true" spans="1:4">
      <c r="A38" s="272" t="s">
        <v>79</v>
      </c>
      <c r="B38" s="273">
        <v>93</v>
      </c>
      <c r="C38" s="273">
        <v>93</v>
      </c>
      <c r="D38" s="273"/>
    </row>
    <row r="39" s="266" customFormat="true" ht="22.8" customHeight="true" spans="1:4">
      <c r="A39" s="272" t="s">
        <v>97</v>
      </c>
      <c r="B39" s="273">
        <v>28</v>
      </c>
      <c r="C39" s="273">
        <v>28</v>
      </c>
      <c r="D39" s="273"/>
    </row>
    <row r="40" s="266" customFormat="true" ht="22.8" customHeight="true" spans="1:4">
      <c r="A40" s="272" t="s">
        <v>98</v>
      </c>
      <c r="B40" s="273">
        <v>1170</v>
      </c>
      <c r="C40" s="273">
        <v>1170</v>
      </c>
      <c r="D40" s="273"/>
    </row>
    <row r="41" s="266" customFormat="true" ht="22.8" customHeight="true" spans="1:4">
      <c r="A41" s="272" t="s">
        <v>75</v>
      </c>
      <c r="B41" s="273">
        <v>587</v>
      </c>
      <c r="C41" s="273">
        <v>587</v>
      </c>
      <c r="D41" s="273"/>
    </row>
    <row r="42" s="266" customFormat="true" ht="22.8" customHeight="true" spans="1:4">
      <c r="A42" s="272" t="s">
        <v>76</v>
      </c>
      <c r="B42" s="273">
        <v>10</v>
      </c>
      <c r="C42" s="273">
        <v>10</v>
      </c>
      <c r="D42" s="273"/>
    </row>
    <row r="43" s="266" customFormat="true" ht="22.8" customHeight="true" spans="1:4">
      <c r="A43" s="272" t="s">
        <v>99</v>
      </c>
      <c r="B43" s="273">
        <v>10</v>
      </c>
      <c r="C43" s="273">
        <v>10</v>
      </c>
      <c r="D43" s="273"/>
    </row>
    <row r="44" s="266" customFormat="true" ht="22.8" customHeight="true" spans="1:4">
      <c r="A44" s="272" t="s">
        <v>100</v>
      </c>
      <c r="B44" s="273">
        <v>239</v>
      </c>
      <c r="C44" s="273">
        <v>239</v>
      </c>
      <c r="D44" s="273"/>
    </row>
    <row r="45" s="266" customFormat="true" ht="22.8" customHeight="true" spans="1:4">
      <c r="A45" s="272" t="s">
        <v>101</v>
      </c>
      <c r="B45" s="273">
        <v>0</v>
      </c>
      <c r="C45" s="273"/>
      <c r="D45" s="273"/>
    </row>
    <row r="46" s="266" customFormat="true" ht="22.8" customHeight="true" spans="1:4">
      <c r="A46" s="272" t="s">
        <v>79</v>
      </c>
      <c r="B46" s="273">
        <v>260</v>
      </c>
      <c r="C46" s="273">
        <v>260</v>
      </c>
      <c r="D46" s="273"/>
    </row>
    <row r="47" s="266" customFormat="true" ht="22.8" customHeight="true" spans="1:4">
      <c r="A47" s="272" t="s">
        <v>102</v>
      </c>
      <c r="B47" s="273">
        <v>64</v>
      </c>
      <c r="C47" s="273">
        <v>64</v>
      </c>
      <c r="D47" s="273"/>
    </row>
    <row r="48" s="266" customFormat="true" ht="22.8" customHeight="true" spans="1:4">
      <c r="A48" s="272" t="s">
        <v>103</v>
      </c>
      <c r="B48" s="273">
        <v>1505</v>
      </c>
      <c r="C48" s="273">
        <v>1505</v>
      </c>
      <c r="D48" s="273"/>
    </row>
    <row r="49" s="266" customFormat="true" ht="22.8" customHeight="true" spans="1:4">
      <c r="A49" s="272" t="s">
        <v>75</v>
      </c>
      <c r="B49" s="273">
        <v>969</v>
      </c>
      <c r="C49" s="273">
        <v>969</v>
      </c>
      <c r="D49" s="273"/>
    </row>
    <row r="50" s="266" customFormat="true" ht="22.8" customHeight="true" spans="1:4">
      <c r="A50" s="272" t="s">
        <v>104</v>
      </c>
      <c r="B50" s="273">
        <v>536</v>
      </c>
      <c r="C50" s="273">
        <v>536</v>
      </c>
      <c r="D50" s="273"/>
    </row>
    <row r="51" s="266" customFormat="true" ht="22.8" customHeight="true" spans="1:4">
      <c r="A51" s="272" t="s">
        <v>105</v>
      </c>
      <c r="B51" s="273">
        <v>687</v>
      </c>
      <c r="C51" s="273">
        <v>687</v>
      </c>
      <c r="D51" s="273"/>
    </row>
    <row r="52" s="266" customFormat="true" ht="22.8" customHeight="true" spans="1:4">
      <c r="A52" s="272" t="s">
        <v>75</v>
      </c>
      <c r="B52" s="273">
        <v>342</v>
      </c>
      <c r="C52" s="273">
        <v>342</v>
      </c>
      <c r="D52" s="273"/>
    </row>
    <row r="53" s="266" customFormat="true" ht="22.8" customHeight="true" spans="1:4">
      <c r="A53" s="272" t="s">
        <v>76</v>
      </c>
      <c r="B53" s="273">
        <v>0</v>
      </c>
      <c r="C53" s="273"/>
      <c r="D53" s="273"/>
    </row>
    <row r="54" s="266" customFormat="true" ht="22.8" customHeight="true" spans="1:4">
      <c r="A54" s="272" t="s">
        <v>106</v>
      </c>
      <c r="B54" s="273">
        <v>160</v>
      </c>
      <c r="C54" s="273">
        <v>160</v>
      </c>
      <c r="D54" s="273"/>
    </row>
    <row r="55" s="266" customFormat="true" ht="22.8" customHeight="true" spans="1:4">
      <c r="A55" s="272" t="s">
        <v>79</v>
      </c>
      <c r="B55" s="273">
        <v>185</v>
      </c>
      <c r="C55" s="273">
        <v>185</v>
      </c>
      <c r="D55" s="273"/>
    </row>
    <row r="56" s="266" customFormat="true" ht="22.8" customHeight="true" spans="1:4">
      <c r="A56" s="272" t="s">
        <v>107</v>
      </c>
      <c r="B56" s="273">
        <v>2404</v>
      </c>
      <c r="C56" s="273">
        <v>2404</v>
      </c>
      <c r="D56" s="273"/>
    </row>
    <row r="57" s="266" customFormat="true" ht="22.8" customHeight="true" spans="1:4">
      <c r="A57" s="272" t="s">
        <v>75</v>
      </c>
      <c r="B57" s="273">
        <v>1800</v>
      </c>
      <c r="C57" s="273">
        <v>1800</v>
      </c>
      <c r="D57" s="273"/>
    </row>
    <row r="58" s="266" customFormat="true" ht="22.8" customHeight="true" spans="1:4">
      <c r="A58" s="272" t="s">
        <v>76</v>
      </c>
      <c r="B58" s="273">
        <v>414</v>
      </c>
      <c r="C58" s="273">
        <v>414</v>
      </c>
      <c r="D58" s="273"/>
    </row>
    <row r="59" s="266" customFormat="true" ht="22.8" customHeight="true" spans="1:4">
      <c r="A59" s="272" t="s">
        <v>108</v>
      </c>
      <c r="B59" s="273">
        <v>48</v>
      </c>
      <c r="C59" s="273">
        <v>48</v>
      </c>
      <c r="D59" s="273"/>
    </row>
    <row r="60" s="266" customFormat="true" ht="22.8" customHeight="true" spans="1:4">
      <c r="A60" s="272" t="s">
        <v>79</v>
      </c>
      <c r="B60" s="273">
        <v>142</v>
      </c>
      <c r="C60" s="273">
        <v>142</v>
      </c>
      <c r="D60" s="273"/>
    </row>
    <row r="61" s="266" customFormat="true" ht="22.8" customHeight="true" spans="1:4">
      <c r="A61" s="272" t="s">
        <v>109</v>
      </c>
      <c r="B61" s="273">
        <v>964</v>
      </c>
      <c r="C61" s="273">
        <v>964</v>
      </c>
      <c r="D61" s="273"/>
    </row>
    <row r="62" s="266" customFormat="true" ht="22.8" customHeight="true" spans="1:4">
      <c r="A62" s="272" t="s">
        <v>75</v>
      </c>
      <c r="B62" s="273">
        <v>307</v>
      </c>
      <c r="C62" s="273">
        <v>307</v>
      </c>
      <c r="D62" s="273"/>
    </row>
    <row r="63" s="266" customFormat="true" ht="22.8" customHeight="true" spans="1:4">
      <c r="A63" s="272" t="s">
        <v>110</v>
      </c>
      <c r="B63" s="273">
        <v>400</v>
      </c>
      <c r="C63" s="273">
        <v>400</v>
      </c>
      <c r="D63" s="273"/>
    </row>
    <row r="64" s="266" customFormat="true" ht="22.8" customHeight="true" spans="1:4">
      <c r="A64" s="272" t="s">
        <v>79</v>
      </c>
      <c r="B64" s="273">
        <v>239</v>
      </c>
      <c r="C64" s="273">
        <v>239</v>
      </c>
      <c r="D64" s="273"/>
    </row>
    <row r="65" s="266" customFormat="true" ht="22.8" customHeight="true" spans="1:4">
      <c r="A65" s="272" t="s">
        <v>111</v>
      </c>
      <c r="B65" s="273">
        <v>18</v>
      </c>
      <c r="C65" s="273">
        <v>18</v>
      </c>
      <c r="D65" s="273"/>
    </row>
    <row r="66" s="266" customFormat="true" ht="22.8" customHeight="true" spans="1:4">
      <c r="A66" s="272" t="s">
        <v>112</v>
      </c>
      <c r="B66" s="273">
        <v>155</v>
      </c>
      <c r="C66" s="273">
        <v>155</v>
      </c>
      <c r="D66" s="273"/>
    </row>
    <row r="67" s="266" customFormat="true" ht="22.8" customHeight="true" spans="1:4">
      <c r="A67" s="272" t="s">
        <v>75</v>
      </c>
      <c r="B67" s="273">
        <v>139</v>
      </c>
      <c r="C67" s="273">
        <v>139</v>
      </c>
      <c r="D67" s="273"/>
    </row>
    <row r="68" s="266" customFormat="true" ht="22.8" customHeight="true" spans="1:4">
      <c r="A68" s="272" t="s">
        <v>76</v>
      </c>
      <c r="B68" s="273">
        <v>0</v>
      </c>
      <c r="C68" s="273">
        <v>0</v>
      </c>
      <c r="D68" s="273"/>
    </row>
    <row r="69" s="266" customFormat="true" ht="22.8" customHeight="true" spans="1:4">
      <c r="A69" s="272" t="s">
        <v>113</v>
      </c>
      <c r="B69" s="273">
        <v>16</v>
      </c>
      <c r="C69" s="273">
        <v>16</v>
      </c>
      <c r="D69" s="273"/>
    </row>
    <row r="70" s="266" customFormat="true" ht="22.8" customHeight="true" spans="1:4">
      <c r="A70" s="272" t="s">
        <v>114</v>
      </c>
      <c r="B70" s="273">
        <v>110</v>
      </c>
      <c r="C70" s="273">
        <v>110</v>
      </c>
      <c r="D70" s="273"/>
    </row>
    <row r="71" s="266" customFormat="true" ht="22.8" customHeight="true" spans="1:4">
      <c r="A71" s="272" t="s">
        <v>75</v>
      </c>
      <c r="B71" s="273">
        <v>98</v>
      </c>
      <c r="C71" s="273">
        <v>98</v>
      </c>
      <c r="D71" s="273"/>
    </row>
    <row r="72" s="266" customFormat="true" ht="22.8" customHeight="true" spans="1:4">
      <c r="A72" s="272" t="s">
        <v>76</v>
      </c>
      <c r="B72" s="273">
        <v>11</v>
      </c>
      <c r="C72" s="273">
        <v>11</v>
      </c>
      <c r="D72" s="273"/>
    </row>
    <row r="73" s="266" customFormat="true" ht="22.8" customHeight="true" spans="1:4">
      <c r="A73" s="272" t="s">
        <v>115</v>
      </c>
      <c r="B73" s="273">
        <v>1</v>
      </c>
      <c r="C73" s="273">
        <v>1</v>
      </c>
      <c r="D73" s="273"/>
    </row>
    <row r="74" s="266" customFormat="true" ht="22.8" customHeight="true" spans="1:4">
      <c r="A74" s="272" t="s">
        <v>116</v>
      </c>
      <c r="B74" s="273">
        <v>989</v>
      </c>
      <c r="C74" s="273">
        <v>989</v>
      </c>
      <c r="D74" s="273"/>
    </row>
    <row r="75" s="266" customFormat="true" ht="22.8" customHeight="true" spans="1:4">
      <c r="A75" s="272" t="s">
        <v>75</v>
      </c>
      <c r="B75" s="273">
        <v>322</v>
      </c>
      <c r="C75" s="273">
        <v>322</v>
      </c>
      <c r="D75" s="273"/>
    </row>
    <row r="76" s="266" customFormat="true" ht="22.8" customHeight="true" spans="1:4">
      <c r="A76" s="272" t="s">
        <v>76</v>
      </c>
      <c r="B76" s="273">
        <v>106</v>
      </c>
      <c r="C76" s="273">
        <v>106</v>
      </c>
      <c r="D76" s="273"/>
    </row>
    <row r="77" s="266" customFormat="true" ht="22.8" customHeight="true" spans="1:4">
      <c r="A77" s="272" t="s">
        <v>117</v>
      </c>
      <c r="B77" s="273">
        <v>450</v>
      </c>
      <c r="C77" s="273">
        <v>450</v>
      </c>
      <c r="D77" s="273"/>
    </row>
    <row r="78" s="266" customFormat="true" ht="22.8" customHeight="true" spans="1:4">
      <c r="A78" s="272" t="s">
        <v>79</v>
      </c>
      <c r="B78" s="273">
        <v>96</v>
      </c>
      <c r="C78" s="273">
        <v>96</v>
      </c>
      <c r="D78" s="273"/>
    </row>
    <row r="79" s="266" customFormat="true" ht="22.8" customHeight="true" spans="1:4">
      <c r="A79" s="272" t="s">
        <v>118</v>
      </c>
      <c r="B79" s="273">
        <v>15</v>
      </c>
      <c r="C79" s="273">
        <v>15</v>
      </c>
      <c r="D79" s="273"/>
    </row>
    <row r="80" s="266" customFormat="true" ht="22.8" customHeight="true" spans="1:4">
      <c r="A80" s="272" t="s">
        <v>119</v>
      </c>
      <c r="B80" s="273">
        <v>2289</v>
      </c>
      <c r="C80" s="273">
        <v>2289</v>
      </c>
      <c r="D80" s="273"/>
    </row>
    <row r="81" s="266" customFormat="true" ht="22.8" customHeight="true" spans="1:4">
      <c r="A81" s="272" t="s">
        <v>75</v>
      </c>
      <c r="B81" s="273">
        <v>1331</v>
      </c>
      <c r="C81" s="273">
        <v>1331</v>
      </c>
      <c r="D81" s="273"/>
    </row>
    <row r="82" s="266" customFormat="true" ht="22.8" customHeight="true" spans="1:4">
      <c r="A82" s="272" t="s">
        <v>76</v>
      </c>
      <c r="B82" s="273">
        <v>322</v>
      </c>
      <c r="C82" s="273">
        <v>322</v>
      </c>
      <c r="D82" s="273"/>
    </row>
    <row r="83" s="266" customFormat="true" ht="22.8" customHeight="true" spans="1:4">
      <c r="A83" s="272" t="s">
        <v>87</v>
      </c>
      <c r="B83" s="273">
        <v>418</v>
      </c>
      <c r="C83" s="273">
        <v>418</v>
      </c>
      <c r="D83" s="273"/>
    </row>
    <row r="84" s="266" customFormat="true" ht="22.8" customHeight="true" spans="1:4">
      <c r="A84" s="272" t="s">
        <v>120</v>
      </c>
      <c r="B84" s="273">
        <v>30</v>
      </c>
      <c r="C84" s="273">
        <v>30</v>
      </c>
      <c r="D84" s="273"/>
    </row>
    <row r="85" s="266" customFormat="true" ht="22.8" customHeight="true" spans="1:4">
      <c r="A85" s="272" t="s">
        <v>79</v>
      </c>
      <c r="B85" s="273">
        <v>188</v>
      </c>
      <c r="C85" s="273">
        <v>188</v>
      </c>
      <c r="D85" s="273"/>
    </row>
    <row r="86" s="266" customFormat="true" ht="22.8" customHeight="true" spans="1:4">
      <c r="A86" s="272" t="s">
        <v>121</v>
      </c>
      <c r="B86" s="273">
        <v>806</v>
      </c>
      <c r="C86" s="273">
        <v>788</v>
      </c>
      <c r="D86" s="273">
        <v>18</v>
      </c>
    </row>
    <row r="87" s="266" customFormat="true" ht="22.8" customHeight="true" spans="1:4">
      <c r="A87" s="272" t="s">
        <v>75</v>
      </c>
      <c r="B87" s="273">
        <v>430</v>
      </c>
      <c r="C87" s="273">
        <v>430</v>
      </c>
      <c r="D87" s="273"/>
    </row>
    <row r="88" s="266" customFormat="true" ht="22.8" customHeight="true" spans="1:4">
      <c r="A88" s="272" t="s">
        <v>79</v>
      </c>
      <c r="B88" s="273">
        <v>186</v>
      </c>
      <c r="C88" s="273">
        <v>186</v>
      </c>
      <c r="D88" s="273"/>
    </row>
    <row r="89" s="266" customFormat="true" ht="22.8" customHeight="true" spans="1:4">
      <c r="A89" s="272" t="s">
        <v>122</v>
      </c>
      <c r="B89" s="273">
        <v>190</v>
      </c>
      <c r="C89" s="273">
        <v>172</v>
      </c>
      <c r="D89" s="273">
        <v>18</v>
      </c>
    </row>
    <row r="90" s="266" customFormat="true" ht="22.8" customHeight="true" spans="1:4">
      <c r="A90" s="272" t="s">
        <v>123</v>
      </c>
      <c r="B90" s="273">
        <v>1137</v>
      </c>
      <c r="C90" s="273">
        <v>1137</v>
      </c>
      <c r="D90" s="273"/>
    </row>
    <row r="91" s="266" customFormat="true" ht="22.8" customHeight="true" spans="1:4">
      <c r="A91" s="272" t="s">
        <v>75</v>
      </c>
      <c r="B91" s="273">
        <v>270</v>
      </c>
      <c r="C91" s="273">
        <v>270</v>
      </c>
      <c r="D91" s="273"/>
    </row>
    <row r="92" s="266" customFormat="true" ht="22.8" customHeight="true" spans="1:4">
      <c r="A92" s="272" t="s">
        <v>76</v>
      </c>
      <c r="B92" s="273">
        <v>36</v>
      </c>
      <c r="C92" s="273">
        <v>36</v>
      </c>
      <c r="D92" s="273"/>
    </row>
    <row r="93" s="266" customFormat="true" ht="22.8" customHeight="true" spans="1:4">
      <c r="A93" s="272" t="s">
        <v>124</v>
      </c>
      <c r="B93" s="273">
        <v>25</v>
      </c>
      <c r="C93" s="273">
        <v>25</v>
      </c>
      <c r="D93" s="273"/>
    </row>
    <row r="94" s="266" customFormat="true" ht="22.8" customHeight="true" spans="1:4">
      <c r="A94" s="272" t="s">
        <v>79</v>
      </c>
      <c r="B94" s="273">
        <v>655</v>
      </c>
      <c r="C94" s="273">
        <v>655</v>
      </c>
      <c r="D94" s="273"/>
    </row>
    <row r="95" s="266" customFormat="true" ht="22.8" customHeight="true" spans="1:4">
      <c r="A95" s="272" t="s">
        <v>125</v>
      </c>
      <c r="B95" s="273">
        <v>151</v>
      </c>
      <c r="C95" s="273">
        <v>151</v>
      </c>
      <c r="D95" s="273"/>
    </row>
    <row r="96" s="266" customFormat="true" ht="22.8" customHeight="true" spans="1:4">
      <c r="A96" s="272" t="s">
        <v>126</v>
      </c>
      <c r="B96" s="273">
        <v>333</v>
      </c>
      <c r="C96" s="273">
        <v>333</v>
      </c>
      <c r="D96" s="273"/>
    </row>
    <row r="97" s="266" customFormat="true" ht="22.8" customHeight="true" spans="1:4">
      <c r="A97" s="272" t="s">
        <v>75</v>
      </c>
      <c r="B97" s="273">
        <v>208</v>
      </c>
      <c r="C97" s="273">
        <v>208</v>
      </c>
      <c r="D97" s="273"/>
    </row>
    <row r="98" s="266" customFormat="true" ht="22.8" customHeight="true" spans="1:4">
      <c r="A98" s="272" t="s">
        <v>76</v>
      </c>
      <c r="B98" s="273">
        <v>30</v>
      </c>
      <c r="C98" s="273">
        <v>30</v>
      </c>
      <c r="D98" s="273"/>
    </row>
    <row r="99" s="266" customFormat="true" ht="22.8" customHeight="true" spans="1:4">
      <c r="A99" s="272" t="s">
        <v>127</v>
      </c>
      <c r="B99" s="273">
        <v>13</v>
      </c>
      <c r="C99" s="273">
        <v>13</v>
      </c>
      <c r="D99" s="273"/>
    </row>
    <row r="100" s="266" customFormat="true" ht="22.8" customHeight="true" spans="1:4">
      <c r="A100" s="272" t="s">
        <v>128</v>
      </c>
      <c r="B100" s="273">
        <v>3</v>
      </c>
      <c r="C100" s="273">
        <v>3</v>
      </c>
      <c r="D100" s="273"/>
    </row>
    <row r="101" s="266" customFormat="true" ht="22.8" customHeight="true" spans="1:4">
      <c r="A101" s="272" t="s">
        <v>79</v>
      </c>
      <c r="B101" s="273">
        <v>61</v>
      </c>
      <c r="C101" s="273">
        <v>61</v>
      </c>
      <c r="D101" s="273"/>
    </row>
    <row r="102" s="266" customFormat="true" ht="22.8" customHeight="true" spans="1:4">
      <c r="A102" s="272" t="s">
        <v>129</v>
      </c>
      <c r="B102" s="273">
        <v>18</v>
      </c>
      <c r="C102" s="273">
        <v>18</v>
      </c>
      <c r="D102" s="273"/>
    </row>
    <row r="103" s="266" customFormat="true" ht="22.8" customHeight="true" spans="1:4">
      <c r="A103" s="272" t="s">
        <v>130</v>
      </c>
      <c r="B103" s="273">
        <v>2209</v>
      </c>
      <c r="C103" s="273">
        <v>2209</v>
      </c>
      <c r="D103" s="273"/>
    </row>
    <row r="104" s="266" customFormat="true" ht="22.8" customHeight="true" spans="1:4">
      <c r="A104" s="272" t="s">
        <v>75</v>
      </c>
      <c r="B104" s="273">
        <v>1651</v>
      </c>
      <c r="C104" s="273">
        <v>1651</v>
      </c>
      <c r="D104" s="273"/>
    </row>
    <row r="105" s="266" customFormat="true" ht="22.8" customHeight="true" spans="1:4">
      <c r="A105" s="272" t="s">
        <v>76</v>
      </c>
      <c r="B105" s="273">
        <v>51</v>
      </c>
      <c r="C105" s="273">
        <v>51</v>
      </c>
      <c r="D105" s="273"/>
    </row>
    <row r="106" s="266" customFormat="true" ht="22.8" customHeight="true" spans="1:4">
      <c r="A106" s="272" t="s">
        <v>131</v>
      </c>
      <c r="B106" s="273">
        <v>3</v>
      </c>
      <c r="C106" s="273">
        <v>3</v>
      </c>
      <c r="D106" s="273"/>
    </row>
    <row r="107" s="266" customFormat="true" ht="22.8" customHeight="true" spans="1:4">
      <c r="A107" s="272" t="s">
        <v>132</v>
      </c>
      <c r="B107" s="273">
        <v>52</v>
      </c>
      <c r="C107" s="273">
        <v>52</v>
      </c>
      <c r="D107" s="273"/>
    </row>
    <row r="108" s="266" customFormat="true" ht="22.8" customHeight="true" spans="1:4">
      <c r="A108" s="272" t="s">
        <v>133</v>
      </c>
      <c r="B108" s="273">
        <v>6</v>
      </c>
      <c r="C108" s="273">
        <v>6</v>
      </c>
      <c r="D108" s="273"/>
    </row>
    <row r="109" s="266" customFormat="true" ht="22.8" customHeight="true" spans="1:4">
      <c r="A109" s="272" t="s">
        <v>134</v>
      </c>
      <c r="B109" s="273">
        <v>30</v>
      </c>
      <c r="C109" s="273">
        <v>30</v>
      </c>
      <c r="D109" s="273"/>
    </row>
    <row r="110" s="266" customFormat="true" ht="22.8" customHeight="true" spans="1:4">
      <c r="A110" s="272" t="s">
        <v>79</v>
      </c>
      <c r="B110" s="273">
        <v>408</v>
      </c>
      <c r="C110" s="273">
        <v>408</v>
      </c>
      <c r="D110" s="273"/>
    </row>
    <row r="111" s="266" customFormat="true" ht="22.8" customHeight="true" spans="1:4">
      <c r="A111" s="272" t="s">
        <v>135</v>
      </c>
      <c r="B111" s="273">
        <v>8</v>
      </c>
      <c r="C111" s="273">
        <v>8</v>
      </c>
      <c r="D111" s="273"/>
    </row>
    <row r="112" s="266" customFormat="true" ht="22.8" customHeight="true" spans="1:4">
      <c r="A112" s="272" t="s">
        <v>136</v>
      </c>
      <c r="B112" s="273">
        <v>513</v>
      </c>
      <c r="C112" s="273">
        <v>513</v>
      </c>
      <c r="D112" s="273"/>
    </row>
    <row r="113" s="266" customFormat="true" ht="22.8" customHeight="true" spans="1:4">
      <c r="A113" s="272" t="s">
        <v>137</v>
      </c>
      <c r="B113" s="273">
        <v>513</v>
      </c>
      <c r="C113" s="273">
        <v>513</v>
      </c>
      <c r="D113" s="273"/>
    </row>
    <row r="114" s="266" customFormat="true" ht="22.8" customHeight="true" spans="1:4">
      <c r="A114" s="272" t="s">
        <v>138</v>
      </c>
      <c r="B114" s="273">
        <v>0</v>
      </c>
      <c r="C114" s="273">
        <v>0</v>
      </c>
      <c r="D114" s="273"/>
    </row>
    <row r="115" s="266" customFormat="true" ht="22.8" customHeight="true" spans="1:4">
      <c r="A115" s="272" t="s">
        <v>139</v>
      </c>
      <c r="B115" s="273">
        <v>257</v>
      </c>
      <c r="C115" s="273">
        <v>257</v>
      </c>
      <c r="D115" s="273"/>
    </row>
    <row r="116" s="266" customFormat="true" ht="22.8" customHeight="true" spans="1:4">
      <c r="A116" s="272" t="s">
        <v>140</v>
      </c>
      <c r="B116" s="273">
        <v>257</v>
      </c>
      <c r="C116" s="273">
        <v>257</v>
      </c>
      <c r="D116" s="273"/>
    </row>
    <row r="117" s="266" customFormat="true" ht="22.8" customHeight="true" spans="1:4">
      <c r="A117" s="272" t="s">
        <v>141</v>
      </c>
      <c r="B117" s="273">
        <v>64</v>
      </c>
      <c r="C117" s="273">
        <v>64</v>
      </c>
      <c r="D117" s="273"/>
    </row>
    <row r="118" s="266" customFormat="true" ht="22.8" customHeight="true" spans="1:4">
      <c r="A118" s="272" t="s">
        <v>142</v>
      </c>
      <c r="B118" s="273">
        <v>143</v>
      </c>
      <c r="C118" s="273">
        <v>143</v>
      </c>
      <c r="D118" s="273"/>
    </row>
    <row r="119" s="266" customFormat="true" ht="22.8" customHeight="true" spans="1:4">
      <c r="A119" s="272" t="s">
        <v>143</v>
      </c>
      <c r="B119" s="273">
        <v>50</v>
      </c>
      <c r="C119" s="273">
        <v>50</v>
      </c>
      <c r="D119" s="273"/>
    </row>
    <row r="120" s="266" customFormat="true" ht="22.8" customHeight="true" spans="1:4">
      <c r="A120" s="272" t="s">
        <v>144</v>
      </c>
      <c r="B120" s="273">
        <v>10331</v>
      </c>
      <c r="C120" s="273">
        <v>9220</v>
      </c>
      <c r="D120" s="273">
        <v>1111</v>
      </c>
    </row>
    <row r="121" s="266" customFormat="true" ht="22.8" customHeight="true" spans="1:4">
      <c r="A121" s="272" t="s">
        <v>145</v>
      </c>
      <c r="B121" s="273">
        <v>30</v>
      </c>
      <c r="C121" s="273">
        <v>30</v>
      </c>
      <c r="D121" s="273"/>
    </row>
    <row r="122" s="266" customFormat="true" ht="22.8" customHeight="true" spans="1:4">
      <c r="A122" s="272" t="s">
        <v>146</v>
      </c>
      <c r="B122" s="273">
        <v>30</v>
      </c>
      <c r="C122" s="273">
        <v>30</v>
      </c>
      <c r="D122" s="273"/>
    </row>
    <row r="123" s="266" customFormat="true" ht="22.8" customHeight="true" spans="1:4">
      <c r="A123" s="272" t="s">
        <v>147</v>
      </c>
      <c r="B123" s="273">
        <v>8614</v>
      </c>
      <c r="C123" s="273">
        <v>7503</v>
      </c>
      <c r="D123" s="273">
        <v>1111</v>
      </c>
    </row>
    <row r="124" s="266" customFormat="true" ht="22.8" customHeight="true" spans="1:4">
      <c r="A124" s="272" t="s">
        <v>75</v>
      </c>
      <c r="B124" s="273">
        <v>7034</v>
      </c>
      <c r="C124" s="273">
        <v>7034</v>
      </c>
      <c r="D124" s="273"/>
    </row>
    <row r="125" s="266" customFormat="true" ht="22.8" customHeight="true" spans="1:4">
      <c r="A125" s="272" t="s">
        <v>76</v>
      </c>
      <c r="B125" s="273">
        <v>14</v>
      </c>
      <c r="C125" s="273">
        <v>14</v>
      </c>
      <c r="D125" s="273"/>
    </row>
    <row r="126" s="266" customFormat="true" ht="22.8" customHeight="true" spans="1:4">
      <c r="A126" s="272" t="s">
        <v>100</v>
      </c>
      <c r="B126" s="273">
        <v>115</v>
      </c>
      <c r="C126" s="273">
        <v>115</v>
      </c>
      <c r="D126" s="273"/>
    </row>
    <row r="127" s="266" customFormat="true" ht="22.8" customHeight="true" spans="1:4">
      <c r="A127" s="272" t="s">
        <v>148</v>
      </c>
      <c r="B127" s="273">
        <v>644</v>
      </c>
      <c r="C127" s="273">
        <v>133</v>
      </c>
      <c r="D127" s="273">
        <v>511</v>
      </c>
    </row>
    <row r="128" s="266" customFormat="true" ht="22.8" customHeight="true" spans="1:4">
      <c r="A128" s="272" t="s">
        <v>79</v>
      </c>
      <c r="B128" s="273">
        <v>98</v>
      </c>
      <c r="C128" s="273">
        <v>98</v>
      </c>
      <c r="D128" s="273"/>
    </row>
    <row r="129" s="266" customFormat="true" ht="22.8" customHeight="true" spans="1:4">
      <c r="A129" s="272" t="s">
        <v>149</v>
      </c>
      <c r="B129" s="273">
        <v>709</v>
      </c>
      <c r="C129" s="273">
        <v>109</v>
      </c>
      <c r="D129" s="273">
        <v>600</v>
      </c>
    </row>
    <row r="130" s="266" customFormat="true" ht="22.8" customHeight="true" spans="1:4">
      <c r="A130" s="272" t="s">
        <v>150</v>
      </c>
      <c r="B130" s="273">
        <v>188</v>
      </c>
      <c r="C130" s="273">
        <v>188</v>
      </c>
      <c r="D130" s="273"/>
    </row>
    <row r="131" s="266" customFormat="true" ht="22.8" customHeight="true" spans="1:4">
      <c r="A131" s="272" t="s">
        <v>75</v>
      </c>
      <c r="B131" s="273">
        <v>188</v>
      </c>
      <c r="C131" s="273">
        <v>188</v>
      </c>
      <c r="D131" s="273"/>
    </row>
    <row r="132" s="266" customFormat="true" ht="22.8" customHeight="true" spans="1:4">
      <c r="A132" s="272" t="s">
        <v>151</v>
      </c>
      <c r="B132" s="273">
        <v>372</v>
      </c>
      <c r="C132" s="273">
        <v>372</v>
      </c>
      <c r="D132" s="273"/>
    </row>
    <row r="133" s="266" customFormat="true" ht="22.8" customHeight="true" spans="1:4">
      <c r="A133" s="272" t="s">
        <v>75</v>
      </c>
      <c r="B133" s="273">
        <v>352</v>
      </c>
      <c r="C133" s="273">
        <v>352</v>
      </c>
      <c r="D133" s="273"/>
    </row>
    <row r="134" s="266" customFormat="true" ht="22.8" customHeight="true" spans="1:4">
      <c r="A134" s="272" t="s">
        <v>152</v>
      </c>
      <c r="B134" s="273">
        <v>6</v>
      </c>
      <c r="C134" s="273">
        <v>6</v>
      </c>
      <c r="D134" s="273"/>
    </row>
    <row r="135" s="266" customFormat="true" ht="22.8" customHeight="true" spans="1:4">
      <c r="A135" s="272" t="s">
        <v>79</v>
      </c>
      <c r="B135" s="273">
        <v>14</v>
      </c>
      <c r="C135" s="273">
        <v>14</v>
      </c>
      <c r="D135" s="273"/>
    </row>
    <row r="136" s="266" customFormat="true" ht="22.8" customHeight="true" spans="1:4">
      <c r="A136" s="272" t="s">
        <v>153</v>
      </c>
      <c r="B136" s="273">
        <v>1107</v>
      </c>
      <c r="C136" s="273">
        <v>1107</v>
      </c>
      <c r="D136" s="273"/>
    </row>
    <row r="137" s="266" customFormat="true" ht="22.8" customHeight="true" spans="1:4">
      <c r="A137" s="272" t="s">
        <v>75</v>
      </c>
      <c r="B137" s="273">
        <v>1005</v>
      </c>
      <c r="C137" s="273">
        <v>1005</v>
      </c>
      <c r="D137" s="273"/>
    </row>
    <row r="138" s="266" customFormat="true" ht="22.8" customHeight="true" spans="1:4">
      <c r="A138" s="272" t="s">
        <v>76</v>
      </c>
      <c r="B138" s="273">
        <v>0</v>
      </c>
      <c r="C138" s="273"/>
      <c r="D138" s="273"/>
    </row>
    <row r="139" s="266" customFormat="true" ht="22.8" customHeight="true" spans="1:4">
      <c r="A139" s="272" t="s">
        <v>154</v>
      </c>
      <c r="B139" s="273">
        <v>5</v>
      </c>
      <c r="C139" s="273">
        <v>5</v>
      </c>
      <c r="D139" s="273"/>
    </row>
    <row r="140" s="266" customFormat="true" ht="22.8" customHeight="true" spans="1:4">
      <c r="A140" s="272" t="s">
        <v>155</v>
      </c>
      <c r="B140" s="273">
        <v>20</v>
      </c>
      <c r="C140" s="273">
        <v>20</v>
      </c>
      <c r="D140" s="273"/>
    </row>
    <row r="141" s="266" customFormat="true" ht="22.8" customHeight="true" spans="1:4">
      <c r="A141" s="272" t="s">
        <v>156</v>
      </c>
      <c r="B141" s="273">
        <v>5</v>
      </c>
      <c r="C141" s="273">
        <v>5</v>
      </c>
      <c r="D141" s="273"/>
    </row>
    <row r="142" s="266" customFormat="true" ht="22.8" customHeight="true" spans="1:4">
      <c r="A142" s="272" t="s">
        <v>157</v>
      </c>
      <c r="B142" s="273">
        <v>0</v>
      </c>
      <c r="C142" s="273"/>
      <c r="D142" s="273"/>
    </row>
    <row r="143" s="266" customFormat="true" ht="22.8" customHeight="true" spans="1:4">
      <c r="A143" s="272" t="s">
        <v>79</v>
      </c>
      <c r="B143" s="273">
        <v>72</v>
      </c>
      <c r="C143" s="273">
        <v>72</v>
      </c>
      <c r="D143" s="273"/>
    </row>
    <row r="144" s="266" customFormat="true" ht="22.8" customHeight="true" spans="1:4">
      <c r="A144" s="272" t="s">
        <v>158</v>
      </c>
      <c r="B144" s="273">
        <v>20</v>
      </c>
      <c r="C144" s="273">
        <v>20</v>
      </c>
      <c r="D144" s="273"/>
    </row>
    <row r="145" s="266" customFormat="true" ht="22.8" customHeight="true" spans="1:4">
      <c r="A145" s="272" t="s">
        <v>159</v>
      </c>
      <c r="B145" s="273">
        <v>20</v>
      </c>
      <c r="C145" s="273">
        <v>20</v>
      </c>
      <c r="D145" s="273"/>
    </row>
    <row r="146" s="266" customFormat="true" ht="22.8" customHeight="true" spans="1:4">
      <c r="A146" s="272" t="s">
        <v>160</v>
      </c>
      <c r="B146" s="273">
        <v>71254</v>
      </c>
      <c r="C146" s="273">
        <v>61603</v>
      </c>
      <c r="D146" s="273">
        <v>9651</v>
      </c>
    </row>
    <row r="147" s="266" customFormat="true" ht="22.8" customHeight="true" spans="1:4">
      <c r="A147" s="272" t="s">
        <v>161</v>
      </c>
      <c r="B147" s="273">
        <v>1044</v>
      </c>
      <c r="C147" s="273">
        <v>1044</v>
      </c>
      <c r="D147" s="273"/>
    </row>
    <row r="148" s="266" customFormat="true" ht="22.8" customHeight="true" spans="1:4">
      <c r="A148" s="272" t="s">
        <v>75</v>
      </c>
      <c r="B148" s="273">
        <v>440</v>
      </c>
      <c r="C148" s="273">
        <v>440</v>
      </c>
      <c r="D148" s="273"/>
    </row>
    <row r="149" s="266" customFormat="true" ht="22.8" customHeight="true" spans="1:4">
      <c r="A149" s="272" t="s">
        <v>162</v>
      </c>
      <c r="B149" s="273">
        <v>604</v>
      </c>
      <c r="C149" s="273">
        <v>604</v>
      </c>
      <c r="D149" s="273"/>
    </row>
    <row r="150" s="266" customFormat="true" ht="22.8" customHeight="true" spans="1:4">
      <c r="A150" s="272" t="s">
        <v>163</v>
      </c>
      <c r="B150" s="273">
        <v>62922</v>
      </c>
      <c r="C150" s="273">
        <v>55917</v>
      </c>
      <c r="D150" s="273">
        <v>7005</v>
      </c>
    </row>
    <row r="151" s="266" customFormat="true" ht="22.8" customHeight="true" spans="1:4">
      <c r="A151" s="272" t="s">
        <v>164</v>
      </c>
      <c r="B151" s="273">
        <v>5202</v>
      </c>
      <c r="C151" s="273">
        <v>3094</v>
      </c>
      <c r="D151" s="273">
        <v>2108</v>
      </c>
    </row>
    <row r="152" s="266" customFormat="true" ht="22.8" customHeight="true" spans="1:4">
      <c r="A152" s="272" t="s">
        <v>165</v>
      </c>
      <c r="B152" s="273">
        <v>31535</v>
      </c>
      <c r="C152" s="273">
        <v>30153</v>
      </c>
      <c r="D152" s="273">
        <v>1382</v>
      </c>
    </row>
    <row r="153" s="266" customFormat="true" ht="22.8" customHeight="true" spans="1:4">
      <c r="A153" s="272" t="s">
        <v>166</v>
      </c>
      <c r="B153" s="273">
        <v>12632</v>
      </c>
      <c r="C153" s="273">
        <v>10292</v>
      </c>
      <c r="D153" s="273">
        <v>2340</v>
      </c>
    </row>
    <row r="154" s="266" customFormat="true" ht="22.8" customHeight="true" spans="1:4">
      <c r="A154" s="272" t="s">
        <v>167</v>
      </c>
      <c r="B154" s="273">
        <v>13553</v>
      </c>
      <c r="C154" s="273">
        <v>12378</v>
      </c>
      <c r="D154" s="273">
        <v>1175</v>
      </c>
    </row>
    <row r="155" s="266" customFormat="true" ht="22.8" customHeight="true" spans="1:4">
      <c r="A155" s="272" t="s">
        <v>168</v>
      </c>
      <c r="B155" s="273">
        <v>3645</v>
      </c>
      <c r="C155" s="273">
        <v>2799</v>
      </c>
      <c r="D155" s="273">
        <v>846</v>
      </c>
    </row>
    <row r="156" s="266" customFormat="true" ht="22.8" customHeight="true" spans="1:4">
      <c r="A156" s="272" t="s">
        <v>169</v>
      </c>
      <c r="B156" s="273">
        <v>3645</v>
      </c>
      <c r="C156" s="273">
        <v>2799</v>
      </c>
      <c r="D156" s="273">
        <v>846</v>
      </c>
    </row>
    <row r="157" s="266" customFormat="true" ht="22.8" customHeight="true" spans="1:4">
      <c r="A157" s="272" t="s">
        <v>170</v>
      </c>
      <c r="B157" s="273">
        <v>15</v>
      </c>
      <c r="C157" s="273">
        <v>15</v>
      </c>
      <c r="D157" s="273"/>
    </row>
    <row r="158" s="266" customFormat="true" ht="22.8" customHeight="true" spans="1:4">
      <c r="A158" s="272" t="s">
        <v>171</v>
      </c>
      <c r="B158" s="273">
        <v>15</v>
      </c>
      <c r="C158" s="273">
        <v>15</v>
      </c>
      <c r="D158" s="273"/>
    </row>
    <row r="159" s="266" customFormat="true" ht="22.8" customHeight="true" spans="1:4">
      <c r="A159" s="272" t="s">
        <v>172</v>
      </c>
      <c r="B159" s="273">
        <v>828</v>
      </c>
      <c r="C159" s="273">
        <v>828</v>
      </c>
      <c r="D159" s="273"/>
    </row>
    <row r="160" s="266" customFormat="true" ht="22.8" customHeight="true" spans="1:4">
      <c r="A160" s="272" t="s">
        <v>173</v>
      </c>
      <c r="B160" s="273">
        <v>566</v>
      </c>
      <c r="C160" s="273">
        <v>566</v>
      </c>
      <c r="D160" s="273"/>
    </row>
    <row r="161" s="266" customFormat="true" ht="22.8" customHeight="true" spans="1:4">
      <c r="A161" s="272" t="s">
        <v>174</v>
      </c>
      <c r="B161" s="273">
        <v>262</v>
      </c>
      <c r="C161" s="273">
        <v>262</v>
      </c>
      <c r="D161" s="273"/>
    </row>
    <row r="162" s="266" customFormat="true" ht="22.8" customHeight="true" spans="1:4">
      <c r="A162" s="272" t="s">
        <v>175</v>
      </c>
      <c r="B162" s="273">
        <v>1000</v>
      </c>
      <c r="C162" s="273">
        <v>1000</v>
      </c>
      <c r="D162" s="273"/>
    </row>
    <row r="163" s="266" customFormat="true" ht="22.8" customHeight="true" spans="1:4">
      <c r="A163" s="272" t="s">
        <v>176</v>
      </c>
      <c r="B163" s="273">
        <v>500</v>
      </c>
      <c r="C163" s="273">
        <v>500</v>
      </c>
      <c r="D163" s="273"/>
    </row>
    <row r="164" s="266" customFormat="true" ht="22.8" customHeight="true" spans="1:4">
      <c r="A164" s="272" t="s">
        <v>177</v>
      </c>
      <c r="B164" s="273">
        <v>500</v>
      </c>
      <c r="C164" s="273">
        <v>500</v>
      </c>
      <c r="D164" s="273"/>
    </row>
    <row r="165" s="266" customFormat="true" ht="22.8" customHeight="true" spans="1:4">
      <c r="A165" s="272" t="s">
        <v>178</v>
      </c>
      <c r="B165" s="273"/>
      <c r="C165" s="273"/>
      <c r="D165" s="273"/>
    </row>
    <row r="166" s="266" customFormat="true" ht="22.8" customHeight="true" spans="1:4">
      <c r="A166" s="272" t="s">
        <v>179</v>
      </c>
      <c r="B166" s="273"/>
      <c r="C166" s="273"/>
      <c r="D166" s="273"/>
    </row>
    <row r="167" s="266" customFormat="true" ht="22.8" customHeight="true" spans="1:4">
      <c r="A167" s="272" t="s">
        <v>180</v>
      </c>
      <c r="B167" s="273"/>
      <c r="C167" s="273"/>
      <c r="D167" s="273"/>
    </row>
    <row r="168" s="266" customFormat="true" ht="22.8" customHeight="true" spans="1:4">
      <c r="A168" s="272" t="s">
        <v>181</v>
      </c>
      <c r="B168" s="273"/>
      <c r="C168" s="273"/>
      <c r="D168" s="273"/>
    </row>
    <row r="169" s="266" customFormat="true" ht="22.8" customHeight="true" spans="1:4">
      <c r="A169" s="272" t="s">
        <v>182</v>
      </c>
      <c r="B169" s="273">
        <v>1800</v>
      </c>
      <c r="C169" s="273"/>
      <c r="D169" s="273">
        <v>1800</v>
      </c>
    </row>
    <row r="170" s="266" customFormat="true" ht="22.8" customHeight="true" spans="1:4">
      <c r="A170" s="272" t="s">
        <v>183</v>
      </c>
      <c r="B170" s="273">
        <v>1800</v>
      </c>
      <c r="C170" s="273"/>
      <c r="D170" s="273">
        <v>1800</v>
      </c>
    </row>
    <row r="171" s="266" customFormat="true" ht="22.8" customHeight="true" spans="1:4">
      <c r="A171" s="272" t="s">
        <v>184</v>
      </c>
      <c r="B171" s="273">
        <v>126</v>
      </c>
      <c r="C171" s="273">
        <v>126</v>
      </c>
      <c r="D171" s="273">
        <v>0</v>
      </c>
    </row>
    <row r="172" s="266" customFormat="true" ht="22.8" customHeight="true" spans="1:4">
      <c r="A172" s="272" t="s">
        <v>185</v>
      </c>
      <c r="B172" s="273">
        <v>126</v>
      </c>
      <c r="C172" s="273">
        <v>126</v>
      </c>
      <c r="D172" s="273"/>
    </row>
    <row r="173" s="266" customFormat="true" ht="22.8" customHeight="true" spans="1:4">
      <c r="A173" s="272" t="s">
        <v>186</v>
      </c>
      <c r="B173" s="273">
        <v>112</v>
      </c>
      <c r="C173" s="273">
        <v>112</v>
      </c>
      <c r="D173" s="273"/>
    </row>
    <row r="174" s="266" customFormat="true" ht="22.8" customHeight="true" spans="1:4">
      <c r="A174" s="272" t="s">
        <v>187</v>
      </c>
      <c r="B174" s="273">
        <v>6</v>
      </c>
      <c r="C174" s="273">
        <v>6</v>
      </c>
      <c r="D174" s="273"/>
    </row>
    <row r="175" s="266" customFormat="true" ht="22.8" customHeight="true" spans="1:4">
      <c r="A175" s="272" t="s">
        <v>188</v>
      </c>
      <c r="B175" s="273">
        <v>8</v>
      </c>
      <c r="C175" s="273">
        <v>8</v>
      </c>
      <c r="D175" s="273"/>
    </row>
    <row r="176" s="266" customFormat="true" ht="22.8" customHeight="true" spans="1:4">
      <c r="A176" s="272" t="s">
        <v>189</v>
      </c>
      <c r="B176" s="273">
        <v>2051</v>
      </c>
      <c r="C176" s="273">
        <v>1756</v>
      </c>
      <c r="D176" s="273">
        <v>295</v>
      </c>
    </row>
    <row r="177" s="266" customFormat="true" ht="22.8" customHeight="true" spans="1:4">
      <c r="A177" s="272" t="s">
        <v>190</v>
      </c>
      <c r="B177" s="273">
        <v>1578</v>
      </c>
      <c r="C177" s="273">
        <v>1563</v>
      </c>
      <c r="D177" s="273">
        <v>15</v>
      </c>
    </row>
    <row r="178" s="266" customFormat="true" ht="22.8" customHeight="true" spans="1:4">
      <c r="A178" s="272" t="s">
        <v>75</v>
      </c>
      <c r="B178" s="273">
        <v>1121</v>
      </c>
      <c r="C178" s="273">
        <v>1121</v>
      </c>
      <c r="D178" s="273"/>
    </row>
    <row r="179" s="266" customFormat="true" ht="22.8" customHeight="true" spans="1:4">
      <c r="A179" s="272" t="s">
        <v>191</v>
      </c>
      <c r="B179" s="273">
        <v>92</v>
      </c>
      <c r="C179" s="273">
        <v>92</v>
      </c>
      <c r="D179" s="273"/>
    </row>
    <row r="180" s="266" customFormat="true" ht="22.8" customHeight="true" spans="1:4">
      <c r="A180" s="272" t="s">
        <v>192</v>
      </c>
      <c r="B180" s="273">
        <v>5</v>
      </c>
      <c r="C180" s="273">
        <v>5</v>
      </c>
      <c r="D180" s="273"/>
    </row>
    <row r="181" s="266" customFormat="true" ht="22.8" customHeight="true" spans="1:4">
      <c r="A181" s="272" t="s">
        <v>193</v>
      </c>
      <c r="B181" s="273">
        <v>179</v>
      </c>
      <c r="C181" s="273">
        <v>179</v>
      </c>
      <c r="D181" s="273"/>
    </row>
    <row r="182" s="266" customFormat="true" ht="22.8" customHeight="true" spans="1:4">
      <c r="A182" s="272" t="s">
        <v>194</v>
      </c>
      <c r="B182" s="273">
        <v>50</v>
      </c>
      <c r="C182" s="273">
        <v>50</v>
      </c>
      <c r="D182" s="273"/>
    </row>
    <row r="183" s="266" customFormat="true" ht="22.8" customHeight="true" spans="1:4">
      <c r="A183" s="272" t="s">
        <v>195</v>
      </c>
      <c r="B183" s="273">
        <v>131</v>
      </c>
      <c r="C183" s="273">
        <v>116</v>
      </c>
      <c r="D183" s="273">
        <v>15</v>
      </c>
    </row>
    <row r="184" s="266" customFormat="true" ht="22.8" customHeight="true" spans="1:4">
      <c r="A184" s="272" t="s">
        <v>196</v>
      </c>
      <c r="B184" s="273">
        <v>156</v>
      </c>
      <c r="C184" s="273">
        <v>156</v>
      </c>
      <c r="D184" s="273"/>
    </row>
    <row r="185" s="266" customFormat="true" ht="22.8" customHeight="true" spans="1:4">
      <c r="A185" s="272" t="s">
        <v>197</v>
      </c>
      <c r="B185" s="273">
        <v>156</v>
      </c>
      <c r="C185" s="273">
        <v>156</v>
      </c>
      <c r="D185" s="273"/>
    </row>
    <row r="186" s="266" customFormat="true" ht="22.8" customHeight="true" spans="1:4">
      <c r="A186" s="272" t="s">
        <v>198</v>
      </c>
      <c r="B186" s="273">
        <v>17</v>
      </c>
      <c r="C186" s="273">
        <v>17</v>
      </c>
      <c r="D186" s="273"/>
    </row>
    <row r="187" s="266" customFormat="true" ht="22.8" customHeight="true" spans="1:4">
      <c r="A187" s="272" t="s">
        <v>199</v>
      </c>
      <c r="B187" s="273">
        <v>14</v>
      </c>
      <c r="C187" s="273">
        <v>14</v>
      </c>
      <c r="D187" s="273"/>
    </row>
    <row r="188" s="266" customFormat="true" ht="22.8" customHeight="true" spans="1:4">
      <c r="A188" s="272" t="s">
        <v>200</v>
      </c>
      <c r="B188" s="273">
        <v>3</v>
      </c>
      <c r="C188" s="273">
        <v>3</v>
      </c>
      <c r="D188" s="273"/>
    </row>
    <row r="189" s="266" customFormat="true" ht="22.8" customHeight="true" spans="1:4">
      <c r="A189" s="272" t="s">
        <v>201</v>
      </c>
      <c r="B189" s="273">
        <v>93</v>
      </c>
      <c r="C189" s="273"/>
      <c r="D189" s="273">
        <v>93</v>
      </c>
    </row>
    <row r="190" s="266" customFormat="true" ht="22.8" customHeight="true" spans="1:4">
      <c r="A190" s="272" t="s">
        <v>202</v>
      </c>
      <c r="B190" s="273">
        <v>93</v>
      </c>
      <c r="C190" s="273"/>
      <c r="D190" s="273">
        <v>93</v>
      </c>
    </row>
    <row r="191" s="266" customFormat="true" ht="22.8" customHeight="true" spans="1:4">
      <c r="A191" s="272" t="s">
        <v>203</v>
      </c>
      <c r="B191" s="273">
        <v>20</v>
      </c>
      <c r="C191" s="273">
        <v>20</v>
      </c>
      <c r="D191" s="273"/>
    </row>
    <row r="192" s="266" customFormat="true" ht="22.8" customHeight="true" spans="1:4">
      <c r="A192" s="272" t="s">
        <v>204</v>
      </c>
      <c r="B192" s="273">
        <v>20</v>
      </c>
      <c r="C192" s="273">
        <v>20</v>
      </c>
      <c r="D192" s="273"/>
    </row>
    <row r="193" s="266" customFormat="true" ht="22.8" customHeight="true" spans="1:4">
      <c r="A193" s="272" t="s">
        <v>205</v>
      </c>
      <c r="B193" s="273">
        <v>187</v>
      </c>
      <c r="C193" s="273"/>
      <c r="D193" s="273">
        <v>187</v>
      </c>
    </row>
    <row r="194" s="266" customFormat="true" ht="22.8" customHeight="true" spans="1:4">
      <c r="A194" s="272" t="s">
        <v>206</v>
      </c>
      <c r="B194" s="273">
        <v>187</v>
      </c>
      <c r="C194" s="273"/>
      <c r="D194" s="273">
        <v>187</v>
      </c>
    </row>
    <row r="195" s="266" customFormat="true" ht="22.8" customHeight="true" spans="1:4">
      <c r="A195" s="272" t="s">
        <v>207</v>
      </c>
      <c r="B195" s="273">
        <v>48376</v>
      </c>
      <c r="C195" s="273">
        <v>34483</v>
      </c>
      <c r="D195" s="273">
        <v>13893</v>
      </c>
    </row>
    <row r="196" s="266" customFormat="true" ht="22.8" customHeight="true" spans="1:4">
      <c r="A196" s="272" t="s">
        <v>208</v>
      </c>
      <c r="B196" s="273">
        <v>1875</v>
      </c>
      <c r="C196" s="273">
        <v>1875</v>
      </c>
      <c r="D196" s="273"/>
    </row>
    <row r="197" s="266" customFormat="true" ht="22.8" customHeight="true" spans="1:4">
      <c r="A197" s="272" t="s">
        <v>75</v>
      </c>
      <c r="B197" s="273">
        <v>1438</v>
      </c>
      <c r="C197" s="273">
        <v>1438</v>
      </c>
      <c r="D197" s="273"/>
    </row>
    <row r="198" s="266" customFormat="true" ht="22.8" customHeight="true" spans="1:4">
      <c r="A198" s="272" t="s">
        <v>76</v>
      </c>
      <c r="B198" s="273">
        <v>21</v>
      </c>
      <c r="C198" s="273">
        <v>21</v>
      </c>
      <c r="D198" s="273"/>
    </row>
    <row r="199" s="266" customFormat="true" ht="22.8" customHeight="true" spans="1:4">
      <c r="A199" s="272" t="s">
        <v>209</v>
      </c>
      <c r="B199" s="273">
        <v>12</v>
      </c>
      <c r="C199" s="273">
        <v>12</v>
      </c>
      <c r="D199" s="273"/>
    </row>
    <row r="200" s="266" customFormat="true" ht="22.8" customHeight="true" spans="1:4">
      <c r="A200" s="272" t="s">
        <v>210</v>
      </c>
      <c r="B200" s="273">
        <v>2</v>
      </c>
      <c r="C200" s="273">
        <v>2</v>
      </c>
      <c r="D200" s="273"/>
    </row>
    <row r="201" s="266" customFormat="true" ht="22.8" customHeight="true" spans="1:4">
      <c r="A201" s="272" t="s">
        <v>211</v>
      </c>
      <c r="B201" s="273">
        <v>18</v>
      </c>
      <c r="C201" s="273">
        <v>18</v>
      </c>
      <c r="D201" s="273"/>
    </row>
    <row r="202" s="266" customFormat="true" ht="22.8" customHeight="true" spans="1:4">
      <c r="A202" s="272" t="s">
        <v>79</v>
      </c>
      <c r="B202" s="273">
        <v>340</v>
      </c>
      <c r="C202" s="273">
        <v>340</v>
      </c>
      <c r="D202" s="273"/>
    </row>
    <row r="203" s="266" customFormat="true" ht="22.8" customHeight="true" spans="1:4">
      <c r="A203" s="272" t="s">
        <v>212</v>
      </c>
      <c r="B203" s="273">
        <v>44</v>
      </c>
      <c r="C203" s="273">
        <v>44</v>
      </c>
      <c r="D203" s="273"/>
    </row>
    <row r="204" s="266" customFormat="true" ht="22.8" customHeight="true" spans="1:4">
      <c r="A204" s="272" t="s">
        <v>213</v>
      </c>
      <c r="B204" s="273">
        <v>509</v>
      </c>
      <c r="C204" s="273">
        <v>509</v>
      </c>
      <c r="D204" s="273"/>
    </row>
    <row r="205" s="266" customFormat="true" ht="22.8" customHeight="true" spans="1:4">
      <c r="A205" s="272" t="s">
        <v>75</v>
      </c>
      <c r="B205" s="273">
        <v>509</v>
      </c>
      <c r="C205" s="273">
        <v>509</v>
      </c>
      <c r="D205" s="273"/>
    </row>
    <row r="206" s="266" customFormat="true" ht="22.8" customHeight="true" spans="1:4">
      <c r="A206" s="272" t="s">
        <v>76</v>
      </c>
      <c r="B206" s="273">
        <v>0</v>
      </c>
      <c r="C206" s="273"/>
      <c r="D206" s="273"/>
    </row>
    <row r="207" s="266" customFormat="true" ht="22.8" customHeight="true" spans="1:4">
      <c r="A207" s="272" t="s">
        <v>214</v>
      </c>
      <c r="B207" s="273">
        <v>0</v>
      </c>
      <c r="C207" s="273"/>
      <c r="D207" s="273"/>
    </row>
    <row r="208" s="266" customFormat="true" ht="22.8" customHeight="true" spans="1:4">
      <c r="A208" s="272" t="s">
        <v>215</v>
      </c>
      <c r="B208" s="273">
        <v>24645</v>
      </c>
      <c r="C208" s="273">
        <v>24645</v>
      </c>
      <c r="D208" s="273"/>
    </row>
    <row r="209" s="266" customFormat="true" ht="22.8" customHeight="true" spans="1:4">
      <c r="A209" s="272" t="s">
        <v>216</v>
      </c>
      <c r="B209" s="273">
        <v>9943</v>
      </c>
      <c r="C209" s="273">
        <v>9943</v>
      </c>
      <c r="D209" s="273"/>
    </row>
    <row r="210" s="266" customFormat="true" ht="22.8" customHeight="true" spans="1:4">
      <c r="A210" s="272" t="s">
        <v>217</v>
      </c>
      <c r="B210" s="273">
        <v>66</v>
      </c>
      <c r="C210" s="273">
        <v>66</v>
      </c>
      <c r="D210" s="273"/>
    </row>
    <row r="211" s="266" customFormat="true" ht="22.8" customHeight="true" spans="1:4">
      <c r="A211" s="272" t="s">
        <v>218</v>
      </c>
      <c r="B211" s="273">
        <v>80</v>
      </c>
      <c r="C211" s="273">
        <v>80</v>
      </c>
      <c r="D211" s="273"/>
    </row>
    <row r="212" s="266" customFormat="true" ht="22.8" customHeight="true" spans="1:4">
      <c r="A212" s="272" t="s">
        <v>219</v>
      </c>
      <c r="B212" s="273">
        <v>13000</v>
      </c>
      <c r="C212" s="273">
        <v>13000</v>
      </c>
      <c r="D212" s="273"/>
    </row>
    <row r="213" s="266" customFormat="true" ht="22.8" customHeight="true" spans="1:4">
      <c r="A213" s="272" t="s">
        <v>220</v>
      </c>
      <c r="B213" s="273">
        <v>1555</v>
      </c>
      <c r="C213" s="273">
        <v>1555</v>
      </c>
      <c r="D213" s="273"/>
    </row>
    <row r="214" s="266" customFormat="true" ht="22.8" customHeight="true" spans="1:4">
      <c r="A214" s="272" t="s">
        <v>221</v>
      </c>
      <c r="B214" s="273">
        <v>1</v>
      </c>
      <c r="C214" s="273">
        <v>1</v>
      </c>
      <c r="D214" s="273"/>
    </row>
    <row r="215" s="266" customFormat="true" ht="22.8" customHeight="true" spans="1:4">
      <c r="A215" s="272" t="s">
        <v>222</v>
      </c>
      <c r="B215" s="273">
        <v>3000</v>
      </c>
      <c r="C215" s="273">
        <v>0</v>
      </c>
      <c r="D215" s="273">
        <v>3000</v>
      </c>
    </row>
    <row r="216" s="266" customFormat="true" ht="22.8" customHeight="true" spans="1:4">
      <c r="A216" s="272" t="s">
        <v>223</v>
      </c>
      <c r="B216" s="273">
        <v>1200</v>
      </c>
      <c r="C216" s="273"/>
      <c r="D216" s="273">
        <v>1200</v>
      </c>
    </row>
    <row r="217" s="266" customFormat="true" ht="22.8" customHeight="true" spans="1:4">
      <c r="A217" s="272" t="s">
        <v>224</v>
      </c>
      <c r="B217" s="273">
        <v>1800</v>
      </c>
      <c r="C217" s="273"/>
      <c r="D217" s="273">
        <v>1800</v>
      </c>
    </row>
    <row r="218" s="266" customFormat="true" ht="22.8" customHeight="true" spans="1:4">
      <c r="A218" s="272" t="s">
        <v>225</v>
      </c>
      <c r="B218" s="273">
        <v>6870</v>
      </c>
      <c r="C218" s="273">
        <v>2221</v>
      </c>
      <c r="D218" s="273">
        <v>4649</v>
      </c>
    </row>
    <row r="219" s="266" customFormat="true" ht="22.8" customHeight="true" spans="1:4">
      <c r="A219" s="272" t="s">
        <v>226</v>
      </c>
      <c r="B219" s="273">
        <v>1750</v>
      </c>
      <c r="C219" s="273">
        <v>1500</v>
      </c>
      <c r="D219" s="273">
        <v>250</v>
      </c>
    </row>
    <row r="220" s="266" customFormat="true" ht="22.8" customHeight="true" spans="1:4">
      <c r="A220" s="272" t="s">
        <v>227</v>
      </c>
      <c r="B220" s="273">
        <v>820</v>
      </c>
      <c r="C220" s="273">
        <v>0</v>
      </c>
      <c r="D220" s="273">
        <v>820</v>
      </c>
    </row>
    <row r="221" s="266" customFormat="true" ht="22.8" customHeight="true" spans="1:4">
      <c r="A221" s="272" t="s">
        <v>228</v>
      </c>
      <c r="B221" s="273">
        <v>3000</v>
      </c>
      <c r="C221" s="273">
        <v>500</v>
      </c>
      <c r="D221" s="273">
        <v>2500</v>
      </c>
    </row>
    <row r="222" s="266" customFormat="true" ht="22.8" customHeight="true" spans="1:4">
      <c r="A222" s="272" t="s">
        <v>229</v>
      </c>
      <c r="B222" s="273">
        <v>201</v>
      </c>
      <c r="C222" s="273">
        <v>201</v>
      </c>
      <c r="D222" s="273"/>
    </row>
    <row r="223" s="266" customFormat="true" ht="22.8" customHeight="true" spans="1:4">
      <c r="A223" s="272" t="s">
        <v>230</v>
      </c>
      <c r="B223" s="273">
        <v>1000</v>
      </c>
      <c r="C223" s="273"/>
      <c r="D223" s="273">
        <v>1000</v>
      </c>
    </row>
    <row r="224" s="266" customFormat="true" ht="22.8" customHeight="true" spans="1:4">
      <c r="A224" s="272" t="s">
        <v>231</v>
      </c>
      <c r="B224" s="273">
        <v>20</v>
      </c>
      <c r="C224" s="273">
        <v>20</v>
      </c>
      <c r="D224" s="273"/>
    </row>
    <row r="225" s="266" customFormat="true" ht="22.8" customHeight="true" spans="1:4">
      <c r="A225" s="272" t="s">
        <v>232</v>
      </c>
      <c r="B225" s="273">
        <v>79</v>
      </c>
      <c r="C225" s="273"/>
      <c r="D225" s="273">
        <v>79</v>
      </c>
    </row>
    <row r="226" s="266" customFormat="true" ht="22.8" customHeight="true" spans="1:4">
      <c r="A226" s="272" t="s">
        <v>233</v>
      </c>
      <c r="B226" s="273">
        <v>130</v>
      </c>
      <c r="C226" s="273">
        <v>130</v>
      </c>
      <c r="D226" s="273"/>
    </row>
    <row r="227" s="266" customFormat="true" ht="22.8" customHeight="true" spans="1:4">
      <c r="A227" s="272" t="s">
        <v>234</v>
      </c>
      <c r="B227" s="273">
        <v>130</v>
      </c>
      <c r="C227" s="273">
        <v>130</v>
      </c>
      <c r="D227" s="273"/>
    </row>
    <row r="228" s="266" customFormat="true" ht="22.8" customHeight="true" spans="1:4">
      <c r="A228" s="272" t="s">
        <v>235</v>
      </c>
      <c r="B228" s="273">
        <v>0</v>
      </c>
      <c r="C228" s="273"/>
      <c r="D228" s="273"/>
    </row>
    <row r="229" s="266" customFormat="true" ht="22.8" customHeight="true" spans="1:4">
      <c r="A229" s="272" t="s">
        <v>236</v>
      </c>
      <c r="B229" s="273">
        <v>336</v>
      </c>
      <c r="C229" s="273">
        <v>336</v>
      </c>
      <c r="D229" s="273"/>
    </row>
    <row r="230" s="266" customFormat="true" ht="22.8" customHeight="true" spans="1:4">
      <c r="A230" s="272" t="s">
        <v>237</v>
      </c>
      <c r="B230" s="273">
        <v>90</v>
      </c>
      <c r="C230" s="273">
        <v>90</v>
      </c>
      <c r="D230" s="273"/>
    </row>
    <row r="231" s="266" customFormat="true" ht="22.8" customHeight="true" spans="1:4">
      <c r="A231" s="272" t="s">
        <v>238</v>
      </c>
      <c r="B231" s="273">
        <v>0</v>
      </c>
      <c r="C231" s="273"/>
      <c r="D231" s="273"/>
    </row>
    <row r="232" s="266" customFormat="true" ht="22.8" customHeight="true" spans="1:4">
      <c r="A232" s="272" t="s">
        <v>239</v>
      </c>
      <c r="B232" s="273">
        <v>246</v>
      </c>
      <c r="C232" s="273">
        <v>246</v>
      </c>
      <c r="D232" s="273"/>
    </row>
    <row r="233" s="266" customFormat="true" ht="22.8" customHeight="true" spans="1:4">
      <c r="A233" s="272" t="s">
        <v>240</v>
      </c>
      <c r="B233" s="273">
        <v>0</v>
      </c>
      <c r="C233" s="273"/>
      <c r="D233" s="273"/>
    </row>
    <row r="234" s="266" customFormat="true" ht="22.8" customHeight="true" spans="1:4">
      <c r="A234" s="272" t="s">
        <v>241</v>
      </c>
      <c r="B234" s="273">
        <v>0</v>
      </c>
      <c r="C234" s="273"/>
      <c r="D234" s="273"/>
    </row>
    <row r="235" s="266" customFormat="true" ht="22.8" customHeight="true" spans="1:4">
      <c r="A235" s="272" t="s">
        <v>242</v>
      </c>
      <c r="B235" s="273">
        <v>1282</v>
      </c>
      <c r="C235" s="273">
        <v>1282</v>
      </c>
      <c r="D235" s="273"/>
    </row>
    <row r="236" s="266" customFormat="true" ht="22.8" customHeight="true" spans="1:4">
      <c r="A236" s="272" t="s">
        <v>75</v>
      </c>
      <c r="B236" s="273">
        <v>146</v>
      </c>
      <c r="C236" s="273">
        <v>146</v>
      </c>
      <c r="D236" s="273"/>
    </row>
    <row r="237" s="266" customFormat="true" ht="22.8" customHeight="true" spans="1:4">
      <c r="A237" s="272" t="s">
        <v>243</v>
      </c>
      <c r="B237" s="273">
        <v>10</v>
      </c>
      <c r="C237" s="273">
        <v>10</v>
      </c>
      <c r="D237" s="273"/>
    </row>
    <row r="238" s="266" customFormat="true" ht="22.8" customHeight="true" spans="1:4">
      <c r="A238" s="272" t="s">
        <v>244</v>
      </c>
      <c r="B238" s="273">
        <v>51</v>
      </c>
      <c r="C238" s="273">
        <v>51</v>
      </c>
      <c r="D238" s="273"/>
    </row>
    <row r="239" s="266" customFormat="true" ht="22.8" customHeight="true" spans="1:4">
      <c r="A239" s="272" t="s">
        <v>245</v>
      </c>
      <c r="B239" s="273">
        <v>900</v>
      </c>
      <c r="C239" s="273">
        <v>900</v>
      </c>
      <c r="D239" s="273"/>
    </row>
    <row r="240" s="266" customFormat="true" ht="22.8" customHeight="true" spans="1:4">
      <c r="A240" s="272" t="s">
        <v>246</v>
      </c>
      <c r="B240" s="273">
        <v>175</v>
      </c>
      <c r="C240" s="273">
        <v>175</v>
      </c>
      <c r="D240" s="273"/>
    </row>
    <row r="241" s="266" customFormat="true" ht="22.8" customHeight="true" spans="1:4">
      <c r="A241" s="272" t="s">
        <v>247</v>
      </c>
      <c r="B241" s="273">
        <v>93</v>
      </c>
      <c r="C241" s="273">
        <v>93</v>
      </c>
      <c r="D241" s="273"/>
    </row>
    <row r="242" s="266" customFormat="true" ht="22.8" customHeight="true" spans="1:4">
      <c r="A242" s="272" t="s">
        <v>75</v>
      </c>
      <c r="B242" s="273">
        <v>80</v>
      </c>
      <c r="C242" s="273">
        <v>80</v>
      </c>
      <c r="D242" s="273"/>
    </row>
    <row r="243" s="266" customFormat="true" ht="22.8" customHeight="true" spans="1:4">
      <c r="A243" s="272" t="s">
        <v>248</v>
      </c>
      <c r="B243" s="273">
        <v>13</v>
      </c>
      <c r="C243" s="273">
        <v>13</v>
      </c>
      <c r="D243" s="273"/>
    </row>
    <row r="244" s="266" customFormat="true" ht="22.8" customHeight="true" spans="1:4">
      <c r="A244" s="272" t="s">
        <v>249</v>
      </c>
      <c r="B244" s="273">
        <v>6500</v>
      </c>
      <c r="C244" s="273">
        <v>500</v>
      </c>
      <c r="D244" s="273">
        <v>6000</v>
      </c>
    </row>
    <row r="245" s="266" customFormat="true" ht="22.8" customHeight="true" spans="1:4">
      <c r="A245" s="272" t="s">
        <v>250</v>
      </c>
      <c r="B245" s="273">
        <v>6500</v>
      </c>
      <c r="C245" s="273">
        <v>500</v>
      </c>
      <c r="D245" s="273">
        <v>6000</v>
      </c>
    </row>
    <row r="246" s="266" customFormat="true" ht="22.8" customHeight="true" spans="1:4">
      <c r="A246" s="272" t="s">
        <v>251</v>
      </c>
      <c r="B246" s="273">
        <v>1000</v>
      </c>
      <c r="C246" s="273">
        <v>1000</v>
      </c>
      <c r="D246" s="273"/>
    </row>
    <row r="247" s="266" customFormat="true" ht="22.8" customHeight="true" spans="1:4">
      <c r="A247" s="272" t="s">
        <v>252</v>
      </c>
      <c r="B247" s="273">
        <v>1000</v>
      </c>
      <c r="C247" s="273">
        <v>1000</v>
      </c>
      <c r="D247" s="273"/>
    </row>
    <row r="248" s="266" customFormat="true" ht="22.8" customHeight="true" spans="1:4">
      <c r="A248" s="272" t="s">
        <v>253</v>
      </c>
      <c r="B248" s="273">
        <v>15</v>
      </c>
      <c r="C248" s="273">
        <v>15</v>
      </c>
      <c r="D248" s="273"/>
    </row>
    <row r="249" s="266" customFormat="true" ht="22.8" customHeight="true" spans="1:4">
      <c r="A249" s="272" t="s">
        <v>254</v>
      </c>
      <c r="B249" s="273">
        <v>15</v>
      </c>
      <c r="C249" s="273">
        <v>15</v>
      </c>
      <c r="D249" s="273"/>
    </row>
    <row r="250" s="266" customFormat="true" ht="22.8" customHeight="true" spans="1:4">
      <c r="A250" s="272" t="s">
        <v>255</v>
      </c>
      <c r="B250" s="273">
        <v>1625</v>
      </c>
      <c r="C250" s="273">
        <v>1381</v>
      </c>
      <c r="D250" s="273">
        <v>244</v>
      </c>
    </row>
    <row r="251" s="266" customFormat="true" ht="22.8" customHeight="true" spans="1:4">
      <c r="A251" s="272" t="s">
        <v>256</v>
      </c>
      <c r="B251" s="273">
        <v>1625</v>
      </c>
      <c r="C251" s="273">
        <v>1381</v>
      </c>
      <c r="D251" s="273">
        <v>244</v>
      </c>
    </row>
    <row r="252" s="266" customFormat="true" ht="22.8" customHeight="true" spans="1:4">
      <c r="A252" s="272" t="s">
        <v>257</v>
      </c>
      <c r="B252" s="273">
        <v>0</v>
      </c>
      <c r="C252" s="273">
        <v>0</v>
      </c>
      <c r="D252" s="273"/>
    </row>
    <row r="253" s="266" customFormat="true" ht="22.8" customHeight="true" spans="1:4">
      <c r="A253" s="272" t="s">
        <v>258</v>
      </c>
      <c r="B253" s="273"/>
      <c r="C253" s="273"/>
      <c r="D253" s="273"/>
    </row>
    <row r="254" s="266" customFormat="true" ht="22.8" customHeight="true" spans="1:4">
      <c r="A254" s="272" t="s">
        <v>259</v>
      </c>
      <c r="B254" s="273"/>
      <c r="C254" s="273"/>
      <c r="D254" s="273"/>
    </row>
    <row r="255" s="266" customFormat="true" ht="22.8" customHeight="true" spans="1:4">
      <c r="A255" s="272" t="s">
        <v>260</v>
      </c>
      <c r="B255" s="273">
        <v>402</v>
      </c>
      <c r="C255" s="273">
        <v>402</v>
      </c>
      <c r="D255" s="273"/>
    </row>
    <row r="256" s="266" customFormat="true" ht="22.8" customHeight="true" spans="1:4">
      <c r="A256" s="272" t="s">
        <v>75</v>
      </c>
      <c r="B256" s="273">
        <v>117</v>
      </c>
      <c r="C256" s="273">
        <v>117</v>
      </c>
      <c r="D256" s="273"/>
    </row>
    <row r="257" s="266" customFormat="true" ht="22.8" customHeight="true" spans="1:4">
      <c r="A257" s="272" t="s">
        <v>261</v>
      </c>
      <c r="B257" s="273">
        <v>127</v>
      </c>
      <c r="C257" s="273">
        <v>127</v>
      </c>
      <c r="D257" s="273"/>
    </row>
    <row r="258" s="266" customFormat="true" ht="22.8" customHeight="true" spans="1:4">
      <c r="A258" s="272" t="s">
        <v>79</v>
      </c>
      <c r="B258" s="273">
        <v>158</v>
      </c>
      <c r="C258" s="273">
        <v>158</v>
      </c>
      <c r="D258" s="273"/>
    </row>
    <row r="259" s="266" customFormat="true" ht="22.8" customHeight="true" spans="1:4">
      <c r="A259" s="272" t="s">
        <v>262</v>
      </c>
      <c r="B259" s="273">
        <v>91</v>
      </c>
      <c r="C259" s="273">
        <v>91</v>
      </c>
      <c r="D259" s="273"/>
    </row>
    <row r="260" s="266" customFormat="true" ht="22.8" customHeight="true" spans="1:4">
      <c r="A260" s="272" t="s">
        <v>263</v>
      </c>
      <c r="B260" s="273">
        <v>91</v>
      </c>
      <c r="C260" s="273">
        <v>91</v>
      </c>
      <c r="D260" s="273"/>
    </row>
    <row r="261" s="266" customFormat="true" ht="22.8" customHeight="true" spans="1:4">
      <c r="A261" s="272" t="s">
        <v>264</v>
      </c>
      <c r="B261" s="273">
        <v>3</v>
      </c>
      <c r="C261" s="273">
        <v>3</v>
      </c>
      <c r="D261" s="273"/>
    </row>
    <row r="262" s="266" customFormat="true" ht="22.8" customHeight="true" spans="1:4">
      <c r="A262" s="272" t="s">
        <v>265</v>
      </c>
      <c r="B262" s="273">
        <v>3</v>
      </c>
      <c r="C262" s="273">
        <v>3</v>
      </c>
      <c r="D262" s="273"/>
    </row>
    <row r="263" s="266" customFormat="true" ht="22.8" customHeight="true" spans="1:4">
      <c r="A263" s="272" t="s">
        <v>266</v>
      </c>
      <c r="B263" s="273">
        <v>29275</v>
      </c>
      <c r="C263" s="273">
        <v>23549</v>
      </c>
      <c r="D263" s="273">
        <v>5726</v>
      </c>
    </row>
    <row r="264" s="266" customFormat="true" ht="22.8" customHeight="true" spans="1:4">
      <c r="A264" s="272" t="s">
        <v>267</v>
      </c>
      <c r="B264" s="273">
        <v>1056</v>
      </c>
      <c r="C264" s="273">
        <v>1056</v>
      </c>
      <c r="D264" s="273"/>
    </row>
    <row r="265" s="266" customFormat="true" ht="22.8" customHeight="true" spans="1:4">
      <c r="A265" s="272" t="s">
        <v>75</v>
      </c>
      <c r="B265" s="273">
        <v>1051</v>
      </c>
      <c r="C265" s="273">
        <v>1051</v>
      </c>
      <c r="D265" s="273"/>
    </row>
    <row r="266" s="266" customFormat="true" ht="22.8" customHeight="true" spans="1:4">
      <c r="A266" s="272" t="s">
        <v>268</v>
      </c>
      <c r="B266" s="273">
        <v>5</v>
      </c>
      <c r="C266" s="273">
        <v>5</v>
      </c>
      <c r="D266" s="273"/>
    </row>
    <row r="267" s="266" customFormat="true" ht="22.8" customHeight="true" spans="1:4">
      <c r="A267" s="272" t="s">
        <v>269</v>
      </c>
      <c r="B267" s="273">
        <v>466</v>
      </c>
      <c r="C267" s="273">
        <v>218</v>
      </c>
      <c r="D267" s="273">
        <v>248</v>
      </c>
    </row>
    <row r="268" s="266" customFormat="true" ht="22.8" customHeight="true" spans="1:4">
      <c r="A268" s="272" t="s">
        <v>270</v>
      </c>
      <c r="B268" s="273">
        <v>306</v>
      </c>
      <c r="C268" s="273">
        <v>100</v>
      </c>
      <c r="D268" s="273">
        <v>206</v>
      </c>
    </row>
    <row r="269" s="266" customFormat="true" ht="22.8" customHeight="true" spans="1:4">
      <c r="A269" s="272" t="s">
        <v>271</v>
      </c>
      <c r="B269" s="273">
        <v>42</v>
      </c>
      <c r="C269" s="273"/>
      <c r="D269" s="273">
        <v>42</v>
      </c>
    </row>
    <row r="270" s="266" customFormat="true" ht="22.8" customHeight="true" spans="1:4">
      <c r="A270" s="272" t="s">
        <v>272</v>
      </c>
      <c r="B270" s="273">
        <v>118</v>
      </c>
      <c r="C270" s="273">
        <v>118</v>
      </c>
      <c r="D270" s="273"/>
    </row>
    <row r="271" s="266" customFormat="true" ht="22.8" customHeight="true" spans="1:4">
      <c r="A271" s="272" t="s">
        <v>273</v>
      </c>
      <c r="B271" s="273">
        <v>9262</v>
      </c>
      <c r="C271" s="273">
        <v>8867</v>
      </c>
      <c r="D271" s="273">
        <v>395</v>
      </c>
    </row>
    <row r="272" s="266" customFormat="true" ht="22.8" customHeight="true" spans="1:4">
      <c r="A272" s="272" t="s">
        <v>274</v>
      </c>
      <c r="B272" s="273">
        <v>8669</v>
      </c>
      <c r="C272" s="273">
        <v>8669</v>
      </c>
      <c r="D272" s="273"/>
    </row>
    <row r="273" s="266" customFormat="true" ht="22.8" customHeight="true" spans="1:4">
      <c r="A273" s="272" t="s">
        <v>275</v>
      </c>
      <c r="B273" s="273">
        <v>593</v>
      </c>
      <c r="C273" s="273">
        <v>198</v>
      </c>
      <c r="D273" s="273">
        <v>395</v>
      </c>
    </row>
    <row r="274" s="266" customFormat="true" ht="22.8" customHeight="true" spans="1:4">
      <c r="A274" s="272" t="s">
        <v>276</v>
      </c>
      <c r="B274" s="273">
        <v>6387</v>
      </c>
      <c r="C274" s="273">
        <v>3330</v>
      </c>
      <c r="D274" s="273">
        <v>3057</v>
      </c>
    </row>
    <row r="275" s="266" customFormat="true" ht="22.8" customHeight="true" spans="1:4">
      <c r="A275" s="272" t="s">
        <v>277</v>
      </c>
      <c r="B275" s="273">
        <v>704</v>
      </c>
      <c r="C275" s="273">
        <v>704</v>
      </c>
      <c r="D275" s="273"/>
    </row>
    <row r="276" s="266" customFormat="true" ht="22.8" customHeight="true" spans="1:4">
      <c r="A276" s="272" t="s">
        <v>278</v>
      </c>
      <c r="B276" s="273">
        <v>1169</v>
      </c>
      <c r="C276" s="273">
        <v>1169</v>
      </c>
      <c r="D276" s="273"/>
    </row>
    <row r="277" s="266" customFormat="true" ht="22.8" customHeight="true" spans="1:4">
      <c r="A277" s="272" t="s">
        <v>279</v>
      </c>
      <c r="B277" s="273">
        <v>3262</v>
      </c>
      <c r="C277" s="273">
        <v>386</v>
      </c>
      <c r="D277" s="273">
        <v>2876</v>
      </c>
    </row>
    <row r="278" s="266" customFormat="true" ht="22.8" customHeight="true" spans="1:4">
      <c r="A278" s="272" t="s">
        <v>280</v>
      </c>
      <c r="B278" s="273">
        <v>1221</v>
      </c>
      <c r="C278" s="273">
        <v>1040</v>
      </c>
      <c r="D278" s="273">
        <v>181</v>
      </c>
    </row>
    <row r="279" s="266" customFormat="true" ht="22.8" customHeight="true" spans="1:4">
      <c r="A279" s="272" t="s">
        <v>281</v>
      </c>
      <c r="B279" s="273">
        <v>31</v>
      </c>
      <c r="C279" s="273">
        <v>31</v>
      </c>
      <c r="D279" s="273"/>
    </row>
    <row r="280" s="266" customFormat="true" ht="22.8" customHeight="true" spans="1:4">
      <c r="A280" s="272" t="s">
        <v>282</v>
      </c>
      <c r="B280" s="273">
        <v>1524</v>
      </c>
      <c r="C280" s="273">
        <v>2</v>
      </c>
      <c r="D280" s="273">
        <v>1522</v>
      </c>
    </row>
    <row r="281" s="266" customFormat="true" ht="22.8" customHeight="true" spans="1:4">
      <c r="A281" s="272" t="s">
        <v>283</v>
      </c>
      <c r="B281" s="273">
        <v>1522</v>
      </c>
      <c r="C281" s="273"/>
      <c r="D281" s="273">
        <v>1522</v>
      </c>
    </row>
    <row r="282" s="266" customFormat="true" ht="22.8" customHeight="true" spans="1:4">
      <c r="A282" s="272" t="s">
        <v>284</v>
      </c>
      <c r="B282" s="273">
        <v>2</v>
      </c>
      <c r="C282" s="273">
        <v>2</v>
      </c>
      <c r="D282" s="273"/>
    </row>
    <row r="283" s="266" customFormat="true" ht="22.8" customHeight="true" spans="1:4">
      <c r="A283" s="272" t="s">
        <v>285</v>
      </c>
      <c r="B283" s="273">
        <v>6552</v>
      </c>
      <c r="C283" s="273">
        <v>6552</v>
      </c>
      <c r="D283" s="273"/>
    </row>
    <row r="284" s="266" customFormat="true" ht="22.8" customHeight="true" spans="1:4">
      <c r="A284" s="272" t="s">
        <v>286</v>
      </c>
      <c r="B284" s="273">
        <v>1606</v>
      </c>
      <c r="C284" s="273">
        <v>1606</v>
      </c>
      <c r="D284" s="273"/>
    </row>
    <row r="285" s="266" customFormat="true" ht="22.8" customHeight="true" spans="1:4">
      <c r="A285" s="272" t="s">
        <v>287</v>
      </c>
      <c r="B285" s="273">
        <v>4944</v>
      </c>
      <c r="C285" s="273">
        <v>4944</v>
      </c>
      <c r="D285" s="273"/>
    </row>
    <row r="286" s="266" customFormat="true" ht="22.8" customHeight="true" spans="1:4">
      <c r="A286" s="272" t="s">
        <v>288</v>
      </c>
      <c r="B286" s="273">
        <v>2</v>
      </c>
      <c r="C286" s="273">
        <v>2</v>
      </c>
      <c r="D286" s="273"/>
    </row>
    <row r="287" s="266" customFormat="true" ht="22.8" customHeight="true" spans="1:4">
      <c r="A287" s="272" t="s">
        <v>289</v>
      </c>
      <c r="B287" s="273">
        <v>2744</v>
      </c>
      <c r="C287" s="273">
        <v>2744</v>
      </c>
      <c r="D287" s="273"/>
    </row>
    <row r="288" s="266" customFormat="true" ht="22.8" customHeight="true" spans="1:4">
      <c r="A288" s="272" t="s">
        <v>290</v>
      </c>
      <c r="B288" s="273">
        <v>4</v>
      </c>
      <c r="C288" s="273">
        <v>4</v>
      </c>
      <c r="D288" s="273"/>
    </row>
    <row r="289" s="266" customFormat="true" ht="22.8" customHeight="true" spans="1:4">
      <c r="A289" s="272" t="s">
        <v>291</v>
      </c>
      <c r="B289" s="273">
        <v>2740</v>
      </c>
      <c r="C289" s="273">
        <v>2740</v>
      </c>
      <c r="D289" s="273"/>
    </row>
    <row r="290" s="266" customFormat="true" ht="22.8" customHeight="true" spans="1:4">
      <c r="A290" s="272" t="s">
        <v>292</v>
      </c>
      <c r="B290" s="273">
        <v>290</v>
      </c>
      <c r="C290" s="273">
        <v>290</v>
      </c>
      <c r="D290" s="273"/>
    </row>
    <row r="291" s="266" customFormat="true" ht="22.8" customHeight="true" spans="1:4">
      <c r="A291" s="272" t="s">
        <v>293</v>
      </c>
      <c r="B291" s="273">
        <v>290</v>
      </c>
      <c r="C291" s="273">
        <v>290</v>
      </c>
      <c r="D291" s="273"/>
    </row>
    <row r="292" s="266" customFormat="true" ht="22.8" customHeight="true" spans="1:4">
      <c r="A292" s="272" t="s">
        <v>294</v>
      </c>
      <c r="B292" s="273">
        <v>274</v>
      </c>
      <c r="C292" s="273">
        <v>0</v>
      </c>
      <c r="D292" s="273">
        <v>274</v>
      </c>
    </row>
    <row r="293" s="266" customFormat="true" ht="22.8" customHeight="true" spans="1:4">
      <c r="A293" s="272" t="s">
        <v>295</v>
      </c>
      <c r="B293" s="273">
        <v>274</v>
      </c>
      <c r="C293" s="273"/>
      <c r="D293" s="273">
        <v>274</v>
      </c>
    </row>
    <row r="294" s="266" customFormat="true" ht="22.8" customHeight="true" spans="1:4">
      <c r="A294" s="272" t="s">
        <v>296</v>
      </c>
      <c r="B294" s="273">
        <v>403</v>
      </c>
      <c r="C294" s="273">
        <v>373</v>
      </c>
      <c r="D294" s="273">
        <v>30</v>
      </c>
    </row>
    <row r="295" s="266" customFormat="true" ht="22.8" customHeight="true" spans="1:4">
      <c r="A295" s="272" t="s">
        <v>75</v>
      </c>
      <c r="B295" s="273">
        <v>260</v>
      </c>
      <c r="C295" s="273">
        <v>260</v>
      </c>
      <c r="D295" s="273"/>
    </row>
    <row r="296" s="266" customFormat="true" ht="22.8" customHeight="true" spans="1:4">
      <c r="A296" s="272" t="s">
        <v>76</v>
      </c>
      <c r="B296" s="273">
        <v>10</v>
      </c>
      <c r="C296" s="273">
        <v>10</v>
      </c>
      <c r="D296" s="273"/>
    </row>
    <row r="297" s="266" customFormat="true" ht="22.8" customHeight="true" spans="1:4">
      <c r="A297" s="272" t="s">
        <v>297</v>
      </c>
      <c r="B297" s="273">
        <v>10</v>
      </c>
      <c r="C297" s="273">
        <v>10</v>
      </c>
      <c r="D297" s="273"/>
    </row>
    <row r="298" s="266" customFormat="true" ht="22.8" customHeight="true" spans="1:4">
      <c r="A298" s="272" t="s">
        <v>79</v>
      </c>
      <c r="B298" s="273">
        <v>93</v>
      </c>
      <c r="C298" s="273">
        <v>93</v>
      </c>
      <c r="D298" s="273"/>
    </row>
    <row r="299" s="266" customFormat="true" ht="22.8" customHeight="true" spans="1:4">
      <c r="A299" s="272" t="s">
        <v>298</v>
      </c>
      <c r="B299" s="273">
        <v>30</v>
      </c>
      <c r="C299" s="273"/>
      <c r="D299" s="273">
        <v>30</v>
      </c>
    </row>
    <row r="300" s="266" customFormat="true" ht="22.8" customHeight="true" spans="1:4">
      <c r="A300" s="272" t="s">
        <v>299</v>
      </c>
      <c r="B300" s="273">
        <v>5</v>
      </c>
      <c r="C300" s="273">
        <v>5</v>
      </c>
      <c r="D300" s="273"/>
    </row>
    <row r="301" s="266" customFormat="true" ht="22.8" customHeight="true" spans="1:4">
      <c r="A301" s="272" t="s">
        <v>300</v>
      </c>
      <c r="B301" s="273">
        <v>5</v>
      </c>
      <c r="C301" s="273">
        <v>5</v>
      </c>
      <c r="D301" s="273"/>
    </row>
    <row r="302" s="266" customFormat="true" ht="22.8" customHeight="true" spans="1:4">
      <c r="A302" s="272" t="s">
        <v>301</v>
      </c>
      <c r="B302" s="273">
        <v>312</v>
      </c>
      <c r="C302" s="273">
        <v>112</v>
      </c>
      <c r="D302" s="273">
        <v>200</v>
      </c>
    </row>
    <row r="303" s="266" customFormat="true" ht="22.8" customHeight="true" spans="1:4">
      <c r="A303" s="272" t="s">
        <v>302</v>
      </c>
      <c r="B303" s="273">
        <v>312</v>
      </c>
      <c r="C303" s="273">
        <v>112</v>
      </c>
      <c r="D303" s="273">
        <v>200</v>
      </c>
    </row>
    <row r="304" s="266" customFormat="true" ht="22.8" customHeight="true" spans="1:4">
      <c r="A304" s="272" t="s">
        <v>303</v>
      </c>
      <c r="B304" s="273">
        <v>6811</v>
      </c>
      <c r="C304" s="273">
        <v>176</v>
      </c>
      <c r="D304" s="273">
        <v>6635</v>
      </c>
    </row>
    <row r="305" s="266" customFormat="true" ht="22.8" customHeight="true" spans="1:4">
      <c r="A305" s="272" t="s">
        <v>304</v>
      </c>
      <c r="B305" s="273">
        <v>4543</v>
      </c>
      <c r="C305" s="273">
        <v>147</v>
      </c>
      <c r="D305" s="273">
        <v>4396</v>
      </c>
    </row>
    <row r="306" s="266" customFormat="true" ht="22.8" customHeight="true" spans="1:4">
      <c r="A306" s="272" t="s">
        <v>75</v>
      </c>
      <c r="B306" s="273">
        <v>147</v>
      </c>
      <c r="C306" s="273">
        <v>147</v>
      </c>
      <c r="D306" s="273"/>
    </row>
    <row r="307" s="266" customFormat="true" ht="22.8" customHeight="true" spans="1:4">
      <c r="A307" s="272" t="s">
        <v>305</v>
      </c>
      <c r="B307" s="273">
        <v>4396</v>
      </c>
      <c r="C307" s="273"/>
      <c r="D307" s="273">
        <v>4396</v>
      </c>
    </row>
    <row r="308" s="266" customFormat="true" ht="22.8" customHeight="true" spans="1:4">
      <c r="A308" s="272" t="s">
        <v>306</v>
      </c>
      <c r="B308" s="273">
        <v>459</v>
      </c>
      <c r="C308" s="273">
        <v>0</v>
      </c>
      <c r="D308" s="273">
        <v>459</v>
      </c>
    </row>
    <row r="309" s="266" customFormat="true" ht="22.8" customHeight="true" spans="1:4">
      <c r="A309" s="272" t="s">
        <v>307</v>
      </c>
      <c r="B309" s="273">
        <v>20</v>
      </c>
      <c r="C309" s="273"/>
      <c r="D309" s="273">
        <v>20</v>
      </c>
    </row>
    <row r="310" s="266" customFormat="true" ht="22.8" customHeight="true" spans="1:4">
      <c r="A310" s="272" t="s">
        <v>308</v>
      </c>
      <c r="B310" s="273">
        <v>439</v>
      </c>
      <c r="C310" s="273"/>
      <c r="D310" s="273">
        <v>439</v>
      </c>
    </row>
    <row r="311" s="266" customFormat="true" ht="22.8" customHeight="true" spans="1:4">
      <c r="A311" s="272" t="s">
        <v>309</v>
      </c>
      <c r="B311" s="273">
        <v>0</v>
      </c>
      <c r="C311" s="273"/>
      <c r="D311" s="273"/>
    </row>
    <row r="312" s="266" customFormat="true" ht="22.8" customHeight="true" spans="1:4">
      <c r="A312" s="272" t="s">
        <v>310</v>
      </c>
      <c r="B312" s="273">
        <v>0</v>
      </c>
      <c r="C312" s="273"/>
      <c r="D312" s="273"/>
    </row>
    <row r="313" s="266" customFormat="true" ht="22.8" customHeight="true" spans="1:4">
      <c r="A313" s="272" t="s">
        <v>311</v>
      </c>
      <c r="B313" s="273">
        <v>0</v>
      </c>
      <c r="C313" s="273"/>
      <c r="D313" s="273"/>
    </row>
    <row r="314" s="266" customFormat="true" ht="22.8" customHeight="true" spans="1:4">
      <c r="A314" s="272" t="s">
        <v>312</v>
      </c>
      <c r="B314" s="273">
        <v>0</v>
      </c>
      <c r="C314" s="273"/>
      <c r="D314" s="273"/>
    </row>
    <row r="315" s="266" customFormat="true" ht="22.8" customHeight="true" spans="1:4">
      <c r="A315" s="272" t="s">
        <v>313</v>
      </c>
      <c r="B315" s="273">
        <v>0</v>
      </c>
      <c r="C315" s="273"/>
      <c r="D315" s="273"/>
    </row>
    <row r="316" s="266" customFormat="true" ht="22.8" customHeight="true" spans="1:4">
      <c r="A316" s="272" t="s">
        <v>314</v>
      </c>
      <c r="B316" s="273">
        <v>1809</v>
      </c>
      <c r="C316" s="273">
        <v>29</v>
      </c>
      <c r="D316" s="273">
        <v>1780</v>
      </c>
    </row>
    <row r="317" s="266" customFormat="true" ht="22.8" customHeight="true" spans="1:4">
      <c r="A317" s="272" t="s">
        <v>315</v>
      </c>
      <c r="B317" s="273">
        <v>1809</v>
      </c>
      <c r="C317" s="273">
        <v>29</v>
      </c>
      <c r="D317" s="273">
        <v>1780</v>
      </c>
    </row>
    <row r="318" s="266" customFormat="true" ht="22.8" customHeight="true" spans="1:4">
      <c r="A318" s="272" t="s">
        <v>316</v>
      </c>
      <c r="B318" s="273">
        <v>4495</v>
      </c>
      <c r="C318" s="273">
        <v>3523</v>
      </c>
      <c r="D318" s="273">
        <v>972</v>
      </c>
    </row>
    <row r="319" s="266" customFormat="true" ht="22.8" customHeight="true" spans="1:4">
      <c r="A319" s="272" t="s">
        <v>317</v>
      </c>
      <c r="B319" s="273">
        <v>1479</v>
      </c>
      <c r="C319" s="273">
        <v>1479</v>
      </c>
      <c r="D319" s="273"/>
    </row>
    <row r="320" s="266" customFormat="true" ht="22.8" customHeight="true" spans="1:4">
      <c r="A320" s="272" t="s">
        <v>75</v>
      </c>
      <c r="B320" s="273">
        <v>808</v>
      </c>
      <c r="C320" s="273">
        <v>808</v>
      </c>
      <c r="D320" s="273"/>
    </row>
    <row r="321" s="266" customFormat="true" ht="22.8" customHeight="true" spans="1:4">
      <c r="A321" s="272" t="s">
        <v>76</v>
      </c>
      <c r="B321" s="273">
        <v>40</v>
      </c>
      <c r="C321" s="273">
        <v>40</v>
      </c>
      <c r="D321" s="273"/>
    </row>
    <row r="322" s="266" customFormat="true" ht="22.8" customHeight="true" spans="1:4">
      <c r="A322" s="272" t="s">
        <v>318</v>
      </c>
      <c r="B322" s="273">
        <v>397</v>
      </c>
      <c r="C322" s="273">
        <v>397</v>
      </c>
      <c r="D322" s="273"/>
    </row>
    <row r="323" s="266" customFormat="true" ht="22.8" customHeight="true" spans="1:4">
      <c r="A323" s="272" t="s">
        <v>319</v>
      </c>
      <c r="B323" s="273">
        <v>15</v>
      </c>
      <c r="C323" s="273">
        <v>15</v>
      </c>
      <c r="D323" s="273"/>
    </row>
    <row r="324" s="266" customFormat="true" ht="22.8" customHeight="true" spans="1:4">
      <c r="A324" s="272" t="s">
        <v>320</v>
      </c>
      <c r="B324" s="273">
        <v>219</v>
      </c>
      <c r="C324" s="273">
        <v>219</v>
      </c>
      <c r="D324" s="273"/>
    </row>
    <row r="325" s="266" customFormat="true" ht="22.8" customHeight="true" spans="1:4">
      <c r="A325" s="272" t="s">
        <v>321</v>
      </c>
      <c r="B325" s="273">
        <v>0</v>
      </c>
      <c r="C325" s="273"/>
      <c r="D325" s="273"/>
    </row>
    <row r="326" s="266" customFormat="true" ht="22.8" customHeight="true" spans="1:4">
      <c r="A326" s="272" t="s">
        <v>322</v>
      </c>
      <c r="B326" s="273">
        <v>204</v>
      </c>
      <c r="C326" s="273">
        <v>184</v>
      </c>
      <c r="D326" s="273">
        <v>20</v>
      </c>
    </row>
    <row r="327" s="266" customFormat="true" ht="22.8" customHeight="true" spans="1:4">
      <c r="A327" s="272" t="s">
        <v>323</v>
      </c>
      <c r="B327" s="273">
        <v>154</v>
      </c>
      <c r="C327" s="273">
        <v>154</v>
      </c>
      <c r="D327" s="273"/>
    </row>
    <row r="328" s="266" customFormat="true" ht="22.8" customHeight="true" spans="1:4">
      <c r="A328" s="272" t="s">
        <v>324</v>
      </c>
      <c r="B328" s="273">
        <v>50</v>
      </c>
      <c r="C328" s="273">
        <v>30</v>
      </c>
      <c r="D328" s="273">
        <v>20</v>
      </c>
    </row>
    <row r="329" s="266" customFormat="true" ht="22.8" customHeight="true" spans="1:4">
      <c r="A329" s="272" t="s">
        <v>325</v>
      </c>
      <c r="B329" s="273">
        <v>1746</v>
      </c>
      <c r="C329" s="273">
        <v>1746</v>
      </c>
      <c r="D329" s="273"/>
    </row>
    <row r="330" s="266" customFormat="true" ht="22.8" customHeight="true" spans="1:4">
      <c r="A330" s="272" t="s">
        <v>326</v>
      </c>
      <c r="B330" s="273">
        <v>1746</v>
      </c>
      <c r="C330" s="273">
        <v>1746</v>
      </c>
      <c r="D330" s="273"/>
    </row>
    <row r="331" s="266" customFormat="true" ht="22.8" customHeight="true" spans="1:4">
      <c r="A331" s="272" t="s">
        <v>327</v>
      </c>
      <c r="B331" s="273">
        <v>5</v>
      </c>
      <c r="C331" s="273">
        <v>5</v>
      </c>
      <c r="D331" s="273"/>
    </row>
    <row r="332" s="266" customFormat="true" ht="22.8" customHeight="true" spans="1:4">
      <c r="A332" s="272" t="s">
        <v>328</v>
      </c>
      <c r="B332" s="273">
        <v>5</v>
      </c>
      <c r="C332" s="273">
        <v>5</v>
      </c>
      <c r="D332" s="273"/>
    </row>
    <row r="333" s="266" customFormat="true" ht="22.8" customHeight="true" spans="1:4">
      <c r="A333" s="272" t="s">
        <v>329</v>
      </c>
      <c r="B333" s="273">
        <v>1061</v>
      </c>
      <c r="C333" s="273">
        <v>109</v>
      </c>
      <c r="D333" s="273">
        <v>952</v>
      </c>
    </row>
    <row r="334" s="266" customFormat="true" ht="22.8" customHeight="true" spans="1:4">
      <c r="A334" s="272" t="s">
        <v>330</v>
      </c>
      <c r="B334" s="273">
        <v>1061</v>
      </c>
      <c r="C334" s="273">
        <v>109</v>
      </c>
      <c r="D334" s="273">
        <v>952</v>
      </c>
    </row>
    <row r="335" s="266" customFormat="true" ht="22.8" customHeight="true" spans="1:4">
      <c r="A335" s="272" t="s">
        <v>331</v>
      </c>
      <c r="B335" s="273">
        <v>84901</v>
      </c>
      <c r="C335" s="273">
        <v>36632</v>
      </c>
      <c r="D335" s="273">
        <v>48269</v>
      </c>
    </row>
    <row r="336" s="266" customFormat="true" ht="22.8" customHeight="true" spans="1:4">
      <c r="A336" s="272" t="s">
        <v>332</v>
      </c>
      <c r="B336" s="273">
        <v>34300</v>
      </c>
      <c r="C336" s="273">
        <v>17246</v>
      </c>
      <c r="D336" s="273">
        <v>17054</v>
      </c>
    </row>
    <row r="337" s="266" customFormat="true" ht="22.8" customHeight="true" spans="1:4">
      <c r="A337" s="272" t="s">
        <v>75</v>
      </c>
      <c r="B337" s="273">
        <v>733</v>
      </c>
      <c r="C337" s="273">
        <v>733</v>
      </c>
      <c r="D337" s="273"/>
    </row>
    <row r="338" s="266" customFormat="true" ht="22.8" customHeight="true" spans="1:4">
      <c r="A338" s="272" t="s">
        <v>76</v>
      </c>
      <c r="B338" s="273">
        <v>54</v>
      </c>
      <c r="C338" s="273">
        <v>54</v>
      </c>
      <c r="D338" s="273"/>
    </row>
    <row r="339" s="266" customFormat="true" ht="22.8" customHeight="true" spans="1:4">
      <c r="A339" s="272" t="s">
        <v>79</v>
      </c>
      <c r="B339" s="273">
        <v>9427</v>
      </c>
      <c r="C339" s="273">
        <v>9427</v>
      </c>
      <c r="D339" s="273"/>
    </row>
    <row r="340" s="266" customFormat="true" ht="22.8" customHeight="true" spans="1:4">
      <c r="A340" s="272" t="s">
        <v>333</v>
      </c>
      <c r="B340" s="273">
        <v>5</v>
      </c>
      <c r="C340" s="273">
        <v>5</v>
      </c>
      <c r="D340" s="273"/>
    </row>
    <row r="341" s="266" customFormat="true" ht="22.8" customHeight="true" spans="1:4">
      <c r="A341" s="272" t="s">
        <v>334</v>
      </c>
      <c r="B341" s="273">
        <v>50</v>
      </c>
      <c r="C341" s="273">
        <v>50</v>
      </c>
      <c r="D341" s="273"/>
    </row>
    <row r="342" s="266" customFormat="true" ht="22.8" customHeight="true" spans="1:4">
      <c r="A342" s="272" t="s">
        <v>335</v>
      </c>
      <c r="B342" s="273">
        <v>15909</v>
      </c>
      <c r="C342" s="273"/>
      <c r="D342" s="273">
        <v>15909</v>
      </c>
    </row>
    <row r="343" s="266" customFormat="true" ht="22.8" customHeight="true" spans="1:4">
      <c r="A343" s="272" t="s">
        <v>336</v>
      </c>
      <c r="B343" s="273">
        <v>5235</v>
      </c>
      <c r="C343" s="273">
        <v>5235</v>
      </c>
      <c r="D343" s="273"/>
    </row>
    <row r="344" s="266" customFormat="true" ht="22.8" customHeight="true" spans="1:4">
      <c r="A344" s="272" t="s">
        <v>337</v>
      </c>
      <c r="B344" s="273">
        <v>924</v>
      </c>
      <c r="C344" s="273">
        <v>444</v>
      </c>
      <c r="D344" s="273">
        <v>480</v>
      </c>
    </row>
    <row r="345" s="266" customFormat="true" ht="22.8" customHeight="true" spans="1:4">
      <c r="A345" s="272" t="s">
        <v>338</v>
      </c>
      <c r="B345" s="273">
        <v>1963</v>
      </c>
      <c r="C345" s="273">
        <v>1298</v>
      </c>
      <c r="D345" s="273">
        <v>665</v>
      </c>
    </row>
    <row r="346" s="266" customFormat="true" ht="22.8" customHeight="true" spans="1:4">
      <c r="A346" s="272" t="s">
        <v>339</v>
      </c>
      <c r="B346" s="273">
        <v>4072</v>
      </c>
      <c r="C346" s="273">
        <v>2072</v>
      </c>
      <c r="D346" s="273">
        <v>2000</v>
      </c>
    </row>
    <row r="347" s="266" customFormat="true" ht="22.8" customHeight="true" spans="1:4">
      <c r="A347" s="272" t="s">
        <v>75</v>
      </c>
      <c r="B347" s="273">
        <v>334</v>
      </c>
      <c r="C347" s="273">
        <v>334</v>
      </c>
      <c r="D347" s="273"/>
    </row>
    <row r="348" s="266" customFormat="true" ht="22.8" customHeight="true" spans="1:4">
      <c r="A348" s="272" t="s">
        <v>76</v>
      </c>
      <c r="B348" s="273">
        <v>0</v>
      </c>
      <c r="C348" s="273"/>
      <c r="D348" s="273"/>
    </row>
    <row r="349" s="266" customFormat="true" ht="22.8" customHeight="true" spans="1:4">
      <c r="A349" s="272" t="s">
        <v>340</v>
      </c>
      <c r="B349" s="273">
        <v>1461</v>
      </c>
      <c r="C349" s="273">
        <v>1461</v>
      </c>
      <c r="D349" s="273"/>
    </row>
    <row r="350" s="266" customFormat="true" ht="22.8" customHeight="true" spans="1:4">
      <c r="A350" s="272" t="s">
        <v>341</v>
      </c>
      <c r="B350" s="273">
        <v>2050</v>
      </c>
      <c r="C350" s="273">
        <v>50</v>
      </c>
      <c r="D350" s="273">
        <v>2000</v>
      </c>
    </row>
    <row r="351" s="266" customFormat="true" ht="22.8" customHeight="true" spans="1:4">
      <c r="A351" s="272" t="s">
        <v>342</v>
      </c>
      <c r="B351" s="273">
        <v>10</v>
      </c>
      <c r="C351" s="273">
        <v>10</v>
      </c>
      <c r="D351" s="273"/>
    </row>
    <row r="352" s="266" customFormat="true" ht="22.8" customHeight="true" spans="1:4">
      <c r="A352" s="272" t="s">
        <v>343</v>
      </c>
      <c r="B352" s="273">
        <v>120</v>
      </c>
      <c r="C352" s="273">
        <v>120</v>
      </c>
      <c r="D352" s="273"/>
    </row>
    <row r="353" s="266" customFormat="true" ht="22.8" customHeight="true" spans="1:4">
      <c r="A353" s="272" t="s">
        <v>344</v>
      </c>
      <c r="B353" s="273">
        <v>28</v>
      </c>
      <c r="C353" s="273">
        <v>28</v>
      </c>
      <c r="D353" s="273"/>
    </row>
    <row r="354" s="266" customFormat="true" ht="22.8" customHeight="true" spans="1:4">
      <c r="A354" s="272" t="s">
        <v>345</v>
      </c>
      <c r="B354" s="273">
        <v>2</v>
      </c>
      <c r="C354" s="273">
        <v>2</v>
      </c>
      <c r="D354" s="273"/>
    </row>
    <row r="355" s="266" customFormat="true" ht="22.8" customHeight="true" spans="1:4">
      <c r="A355" s="272" t="s">
        <v>346</v>
      </c>
      <c r="B355" s="273">
        <v>67</v>
      </c>
      <c r="C355" s="273">
        <v>67</v>
      </c>
      <c r="D355" s="273"/>
    </row>
    <row r="356" s="266" customFormat="true" ht="22.8" customHeight="true" spans="1:4">
      <c r="A356" s="272" t="s">
        <v>347</v>
      </c>
      <c r="B356" s="273">
        <v>1906</v>
      </c>
      <c r="C356" s="273">
        <v>1823</v>
      </c>
      <c r="D356" s="273">
        <v>83</v>
      </c>
    </row>
    <row r="357" s="266" customFormat="true" ht="22.8" customHeight="true" spans="1:4">
      <c r="A357" s="272" t="s">
        <v>75</v>
      </c>
      <c r="B357" s="273">
        <v>1162</v>
      </c>
      <c r="C357" s="273">
        <v>1162</v>
      </c>
      <c r="D357" s="273"/>
    </row>
    <row r="358" s="266" customFormat="true" ht="22.8" customHeight="true" spans="1:4">
      <c r="A358" s="272" t="s">
        <v>76</v>
      </c>
      <c r="B358" s="273">
        <v>0</v>
      </c>
      <c r="C358" s="273"/>
      <c r="D358" s="273"/>
    </row>
    <row r="359" s="266" customFormat="true" ht="22.8" customHeight="true" spans="1:4">
      <c r="A359" s="272" t="s">
        <v>348</v>
      </c>
      <c r="B359" s="273">
        <v>621</v>
      </c>
      <c r="C359" s="273">
        <v>621</v>
      </c>
      <c r="D359" s="273"/>
    </row>
    <row r="360" s="266" customFormat="true" ht="22.8" customHeight="true" spans="1:4">
      <c r="A360" s="272" t="s">
        <v>349</v>
      </c>
      <c r="B360" s="273">
        <v>15</v>
      </c>
      <c r="C360" s="273">
        <v>15</v>
      </c>
      <c r="D360" s="273"/>
    </row>
    <row r="361" s="266" customFormat="true" ht="22.8" customHeight="true" spans="1:4">
      <c r="A361" s="272" t="s">
        <v>350</v>
      </c>
      <c r="B361" s="273">
        <v>53</v>
      </c>
      <c r="C361" s="273"/>
      <c r="D361" s="273">
        <v>53</v>
      </c>
    </row>
    <row r="362" s="266" customFormat="true" ht="22.8" customHeight="true" spans="1:4">
      <c r="A362" s="272" t="s">
        <v>351</v>
      </c>
      <c r="B362" s="273">
        <v>55</v>
      </c>
      <c r="C362" s="273">
        <v>25</v>
      </c>
      <c r="D362" s="273">
        <v>30</v>
      </c>
    </row>
    <row r="363" s="266" customFormat="true" ht="22.8" customHeight="true" spans="1:4">
      <c r="A363" s="272" t="s">
        <v>352</v>
      </c>
      <c r="B363" s="273">
        <v>27974</v>
      </c>
      <c r="C363" s="273">
        <v>3825</v>
      </c>
      <c r="D363" s="273">
        <v>24149</v>
      </c>
    </row>
    <row r="364" s="266" customFormat="true" ht="22.8" customHeight="true" spans="1:4">
      <c r="A364" s="272" t="s">
        <v>75</v>
      </c>
      <c r="B364" s="273">
        <v>220</v>
      </c>
      <c r="C364" s="273">
        <v>220</v>
      </c>
      <c r="D364" s="273"/>
    </row>
    <row r="365" s="266" customFormat="true" ht="22.8" customHeight="true" spans="1:4">
      <c r="A365" s="272" t="s">
        <v>76</v>
      </c>
      <c r="B365" s="273">
        <v>25</v>
      </c>
      <c r="C365" s="273">
        <v>25</v>
      </c>
      <c r="D365" s="273"/>
    </row>
    <row r="366" s="266" customFormat="true" ht="22.8" customHeight="true" spans="1:4">
      <c r="A366" s="272" t="s">
        <v>353</v>
      </c>
      <c r="B366" s="273">
        <v>9506</v>
      </c>
      <c r="C366" s="273"/>
      <c r="D366" s="273">
        <v>9506</v>
      </c>
    </row>
    <row r="367" s="266" customFormat="true" ht="22.8" customHeight="true" spans="1:4">
      <c r="A367" s="272" t="s">
        <v>354</v>
      </c>
      <c r="B367" s="273">
        <v>11423</v>
      </c>
      <c r="C367" s="273"/>
      <c r="D367" s="273">
        <v>11423</v>
      </c>
    </row>
    <row r="368" s="266" customFormat="true" ht="22.8" customHeight="true" spans="1:4">
      <c r="A368" s="272" t="s">
        <v>355</v>
      </c>
      <c r="B368" s="273">
        <v>240</v>
      </c>
      <c r="C368" s="273">
        <v>240</v>
      </c>
      <c r="D368" s="273"/>
    </row>
    <row r="369" s="266" customFormat="true" ht="22.8" customHeight="true" spans="1:4">
      <c r="A369" s="272" t="s">
        <v>356</v>
      </c>
      <c r="B369" s="273">
        <v>5045</v>
      </c>
      <c r="C369" s="273">
        <v>1870</v>
      </c>
      <c r="D369" s="273">
        <v>3175</v>
      </c>
    </row>
    <row r="370" s="266" customFormat="true" ht="22.8" customHeight="true" spans="1:4">
      <c r="A370" s="272" t="s">
        <v>79</v>
      </c>
      <c r="B370" s="273">
        <v>183</v>
      </c>
      <c r="C370" s="273">
        <v>183</v>
      </c>
      <c r="D370" s="273"/>
    </row>
    <row r="371" s="266" customFormat="true" ht="22.8" customHeight="true" spans="1:4">
      <c r="A371" s="272" t="s">
        <v>357</v>
      </c>
      <c r="B371" s="273">
        <v>1332</v>
      </c>
      <c r="C371" s="273">
        <v>1287</v>
      </c>
      <c r="D371" s="273">
        <v>45</v>
      </c>
    </row>
    <row r="372" s="266" customFormat="true" ht="22.8" customHeight="true" spans="1:4">
      <c r="A372" s="272" t="s">
        <v>358</v>
      </c>
      <c r="B372" s="273">
        <v>14533</v>
      </c>
      <c r="C372" s="273">
        <v>11555</v>
      </c>
      <c r="D372" s="273">
        <v>2978</v>
      </c>
    </row>
    <row r="373" s="266" customFormat="true" ht="22.8" customHeight="true" spans="1:4">
      <c r="A373" s="272" t="s">
        <v>359</v>
      </c>
      <c r="B373" s="273">
        <v>1090</v>
      </c>
      <c r="C373" s="273"/>
      <c r="D373" s="273">
        <v>1090</v>
      </c>
    </row>
    <row r="374" s="266" customFormat="true" ht="22.8" customHeight="true" spans="1:4">
      <c r="A374" s="272" t="s">
        <v>360</v>
      </c>
      <c r="B374" s="273">
        <v>11541</v>
      </c>
      <c r="C374" s="273">
        <v>11541</v>
      </c>
      <c r="D374" s="273"/>
    </row>
    <row r="375" s="266" customFormat="true" ht="22.8" customHeight="true" spans="1:4">
      <c r="A375" s="272" t="s">
        <v>361</v>
      </c>
      <c r="B375" s="273">
        <v>14</v>
      </c>
      <c r="C375" s="273">
        <v>14</v>
      </c>
      <c r="D375" s="273"/>
    </row>
    <row r="376" s="266" customFormat="true" ht="22.8" customHeight="true" spans="1:4">
      <c r="A376" s="272" t="s">
        <v>362</v>
      </c>
      <c r="B376" s="273">
        <v>1888</v>
      </c>
      <c r="C376" s="273"/>
      <c r="D376" s="273">
        <v>1888</v>
      </c>
    </row>
    <row r="377" s="266" customFormat="true" ht="22.8" customHeight="true" spans="1:4">
      <c r="A377" s="272" t="s">
        <v>363</v>
      </c>
      <c r="B377" s="273">
        <v>2100</v>
      </c>
      <c r="C377" s="273">
        <v>100</v>
      </c>
      <c r="D377" s="273">
        <v>2000</v>
      </c>
    </row>
    <row r="378" s="266" customFormat="true" ht="22.8" customHeight="true" spans="1:4">
      <c r="A378" s="272" t="s">
        <v>364</v>
      </c>
      <c r="B378" s="273">
        <v>2000</v>
      </c>
      <c r="C378" s="273"/>
      <c r="D378" s="273">
        <v>2000</v>
      </c>
    </row>
    <row r="379" s="266" customFormat="true" ht="22.8" customHeight="true" spans="1:4">
      <c r="A379" s="272" t="s">
        <v>365</v>
      </c>
      <c r="B379" s="273">
        <v>0</v>
      </c>
      <c r="C379" s="273"/>
      <c r="D379" s="273"/>
    </row>
    <row r="380" s="266" customFormat="true" ht="22.8" customHeight="true" spans="1:4">
      <c r="A380" s="272" t="s">
        <v>366</v>
      </c>
      <c r="B380" s="273">
        <v>100</v>
      </c>
      <c r="C380" s="273">
        <v>100</v>
      </c>
      <c r="D380" s="273"/>
    </row>
    <row r="381" s="266" customFormat="true" ht="22.8" customHeight="true" spans="1:4">
      <c r="A381" s="272" t="s">
        <v>367</v>
      </c>
      <c r="B381" s="273">
        <v>16</v>
      </c>
      <c r="C381" s="273">
        <v>11</v>
      </c>
      <c r="D381" s="273">
        <v>5</v>
      </c>
    </row>
    <row r="382" s="266" customFormat="true" ht="22.8" customHeight="true" spans="1:4">
      <c r="A382" s="272" t="s">
        <v>368</v>
      </c>
      <c r="B382" s="273">
        <v>16</v>
      </c>
      <c r="C382" s="273">
        <v>11</v>
      </c>
      <c r="D382" s="273">
        <v>5</v>
      </c>
    </row>
    <row r="383" s="266" customFormat="true" ht="22.8" customHeight="true" spans="1:4">
      <c r="A383" s="272" t="s">
        <v>369</v>
      </c>
      <c r="B383" s="273">
        <v>15347</v>
      </c>
      <c r="C383" s="273">
        <v>5427</v>
      </c>
      <c r="D383" s="273">
        <v>9920</v>
      </c>
    </row>
    <row r="384" s="266" customFormat="true" ht="22.8" customHeight="true" spans="1:4">
      <c r="A384" s="272" t="s">
        <v>370</v>
      </c>
      <c r="B384" s="273">
        <v>12347</v>
      </c>
      <c r="C384" s="273">
        <v>5427</v>
      </c>
      <c r="D384" s="273">
        <v>6920</v>
      </c>
    </row>
    <row r="385" s="266" customFormat="true" ht="22.8" customHeight="true" spans="1:4">
      <c r="A385" s="272" t="s">
        <v>75</v>
      </c>
      <c r="B385" s="273">
        <v>965</v>
      </c>
      <c r="C385" s="273">
        <v>965</v>
      </c>
      <c r="D385" s="273"/>
    </row>
    <row r="386" s="266" customFormat="true" ht="22.8" customHeight="true" spans="1:4">
      <c r="A386" s="272" t="s">
        <v>371</v>
      </c>
      <c r="B386" s="273">
        <v>3506</v>
      </c>
      <c r="C386" s="273">
        <v>2929</v>
      </c>
      <c r="D386" s="273">
        <v>577</v>
      </c>
    </row>
    <row r="387" s="266" customFormat="true" ht="22.8" customHeight="true" spans="1:4">
      <c r="A387" s="272" t="s">
        <v>372</v>
      </c>
      <c r="B387" s="273">
        <v>52</v>
      </c>
      <c r="C387" s="273">
        <v>52</v>
      </c>
      <c r="D387" s="273"/>
    </row>
    <row r="388" s="266" customFormat="true" ht="22.8" customHeight="true" spans="1:4">
      <c r="A388" s="272" t="s">
        <v>373</v>
      </c>
      <c r="B388" s="273">
        <v>42</v>
      </c>
      <c r="C388" s="273"/>
      <c r="D388" s="273">
        <v>42</v>
      </c>
    </row>
    <row r="389" s="266" customFormat="true" ht="22.8" customHeight="true" spans="1:4">
      <c r="A389" s="272" t="s">
        <v>374</v>
      </c>
      <c r="B389" s="273">
        <v>3185</v>
      </c>
      <c r="C389" s="273">
        <v>1406</v>
      </c>
      <c r="D389" s="273">
        <v>1779</v>
      </c>
    </row>
    <row r="390" s="266" customFormat="true" ht="22.8" customHeight="true" spans="1:4">
      <c r="A390" s="272" t="s">
        <v>375</v>
      </c>
      <c r="B390" s="273">
        <v>15</v>
      </c>
      <c r="C390" s="273">
        <v>15</v>
      </c>
      <c r="D390" s="273"/>
    </row>
    <row r="391" s="266" customFormat="true" ht="22.8" customHeight="true" spans="1:4">
      <c r="A391" s="272" t="s">
        <v>376</v>
      </c>
      <c r="B391" s="273">
        <v>4582</v>
      </c>
      <c r="C391" s="273">
        <v>60</v>
      </c>
      <c r="D391" s="273">
        <v>4522</v>
      </c>
    </row>
    <row r="392" s="266" customFormat="true" ht="22.8" customHeight="true" spans="1:4">
      <c r="A392" s="272" t="s">
        <v>377</v>
      </c>
      <c r="B392" s="273">
        <v>3000</v>
      </c>
      <c r="C392" s="273">
        <v>0</v>
      </c>
      <c r="D392" s="273">
        <v>3000</v>
      </c>
    </row>
    <row r="393" s="266" customFormat="true" ht="22.8" customHeight="true" spans="1:4">
      <c r="A393" s="272" t="s">
        <v>378</v>
      </c>
      <c r="B393" s="273"/>
      <c r="C393" s="273"/>
      <c r="D393" s="273"/>
    </row>
    <row r="394" s="266" customFormat="true" ht="22.8" customHeight="true" spans="1:4">
      <c r="A394" s="272" t="s">
        <v>379</v>
      </c>
      <c r="B394" s="273">
        <v>3000</v>
      </c>
      <c r="C394" s="273"/>
      <c r="D394" s="273">
        <v>3000</v>
      </c>
    </row>
    <row r="395" s="266" customFormat="true" ht="22.8" customHeight="true" spans="1:4">
      <c r="A395" s="272" t="s">
        <v>380</v>
      </c>
      <c r="B395" s="273"/>
      <c r="C395" s="273"/>
      <c r="D395" s="273"/>
    </row>
    <row r="396" s="266" customFormat="true" ht="22.8" customHeight="true" spans="1:4">
      <c r="A396" s="272" t="s">
        <v>381</v>
      </c>
      <c r="B396" s="273">
        <v>0</v>
      </c>
      <c r="C396" s="273">
        <v>0</v>
      </c>
      <c r="D396" s="273"/>
    </row>
    <row r="397" s="266" customFormat="true" ht="22.8" customHeight="true" spans="1:4">
      <c r="A397" s="272" t="s">
        <v>382</v>
      </c>
      <c r="B397" s="273"/>
      <c r="C397" s="273"/>
      <c r="D397" s="273"/>
    </row>
    <row r="398" s="266" customFormat="true" ht="22.8" customHeight="true" spans="1:4">
      <c r="A398" s="272" t="s">
        <v>383</v>
      </c>
      <c r="B398" s="273"/>
      <c r="C398" s="273"/>
      <c r="D398" s="273"/>
    </row>
    <row r="399" s="266" customFormat="true" ht="22.8" customHeight="true" spans="1:4">
      <c r="A399" s="272" t="s">
        <v>384</v>
      </c>
      <c r="B399" s="273">
        <v>163</v>
      </c>
      <c r="C399" s="273">
        <v>163</v>
      </c>
      <c r="D399" s="273"/>
    </row>
    <row r="400" s="266" customFormat="true" ht="22.8" customHeight="true" spans="1:4">
      <c r="A400" s="272" t="s">
        <v>385</v>
      </c>
      <c r="B400" s="273">
        <v>163</v>
      </c>
      <c r="C400" s="273">
        <v>163</v>
      </c>
      <c r="D400" s="273"/>
    </row>
    <row r="401" s="266" customFormat="true" ht="22.8" customHeight="true" spans="1:4">
      <c r="A401" s="272" t="s">
        <v>75</v>
      </c>
      <c r="B401" s="273">
        <v>163</v>
      </c>
      <c r="C401" s="273">
        <v>163</v>
      </c>
      <c r="D401" s="273"/>
    </row>
    <row r="402" s="266" customFormat="true" ht="22.8" customHeight="true" spans="1:4">
      <c r="A402" s="272" t="s">
        <v>386</v>
      </c>
      <c r="B402" s="273">
        <v>418</v>
      </c>
      <c r="C402" s="273">
        <v>403</v>
      </c>
      <c r="D402" s="273">
        <v>15</v>
      </c>
    </row>
    <row r="403" s="266" customFormat="true" ht="22.8" customHeight="true" spans="1:4">
      <c r="A403" s="272" t="s">
        <v>387</v>
      </c>
      <c r="B403" s="273">
        <v>275</v>
      </c>
      <c r="C403" s="273">
        <v>275</v>
      </c>
      <c r="D403" s="273"/>
    </row>
    <row r="404" s="266" customFormat="true" ht="22.8" customHeight="true" spans="1:4">
      <c r="A404" s="272" t="s">
        <v>75</v>
      </c>
      <c r="B404" s="273">
        <v>263</v>
      </c>
      <c r="C404" s="273">
        <v>263</v>
      </c>
      <c r="D404" s="273"/>
    </row>
    <row r="405" s="266" customFormat="true" ht="22.8" customHeight="true" spans="1:4">
      <c r="A405" s="272" t="s">
        <v>76</v>
      </c>
      <c r="B405" s="273">
        <v>2</v>
      </c>
      <c r="C405" s="273">
        <v>2</v>
      </c>
      <c r="D405" s="273"/>
    </row>
    <row r="406" s="266" customFormat="true" ht="22.8" customHeight="true" spans="1:4">
      <c r="A406" s="272" t="s">
        <v>388</v>
      </c>
      <c r="B406" s="273">
        <v>10</v>
      </c>
      <c r="C406" s="273">
        <v>10</v>
      </c>
      <c r="D406" s="273"/>
    </row>
    <row r="407" s="266" customFormat="true" ht="22.8" customHeight="true" spans="1:4">
      <c r="A407" s="272" t="s">
        <v>389</v>
      </c>
      <c r="B407" s="273">
        <v>28</v>
      </c>
      <c r="C407" s="273">
        <v>25</v>
      </c>
      <c r="D407" s="273">
        <v>3</v>
      </c>
    </row>
    <row r="408" s="266" customFormat="true" ht="22.8" customHeight="true" spans="1:4">
      <c r="A408" s="272" t="s">
        <v>390</v>
      </c>
      <c r="B408" s="273">
        <v>28</v>
      </c>
      <c r="C408" s="273">
        <v>25</v>
      </c>
      <c r="D408" s="273">
        <v>3</v>
      </c>
    </row>
    <row r="409" s="266" customFormat="true" ht="22.8" customHeight="true" spans="1:4">
      <c r="A409" s="272" t="s">
        <v>391</v>
      </c>
      <c r="B409" s="273">
        <v>115</v>
      </c>
      <c r="C409" s="273">
        <v>103</v>
      </c>
      <c r="D409" s="273">
        <v>12</v>
      </c>
    </row>
    <row r="410" s="266" customFormat="true" ht="22.8" customHeight="true" spans="1:4">
      <c r="A410" s="272" t="s">
        <v>392</v>
      </c>
      <c r="B410" s="273">
        <v>115</v>
      </c>
      <c r="C410" s="273">
        <v>103</v>
      </c>
      <c r="D410" s="273">
        <v>12</v>
      </c>
    </row>
    <row r="411" s="266" customFormat="true" ht="22.8" customHeight="true" spans="1:4">
      <c r="A411" s="272" t="s">
        <v>393</v>
      </c>
      <c r="B411" s="273">
        <v>50</v>
      </c>
      <c r="C411" s="273">
        <v>50</v>
      </c>
      <c r="D411" s="273"/>
    </row>
    <row r="412" s="266" customFormat="true" ht="22.8" customHeight="true" spans="1:4">
      <c r="A412" s="272" t="s">
        <v>394</v>
      </c>
      <c r="B412" s="273">
        <v>50</v>
      </c>
      <c r="C412" s="273">
        <v>50</v>
      </c>
      <c r="D412" s="273"/>
    </row>
    <row r="413" s="266" customFormat="true" ht="22.8" customHeight="true" spans="1:4">
      <c r="A413" s="272" t="s">
        <v>395</v>
      </c>
      <c r="B413" s="273">
        <v>50</v>
      </c>
      <c r="C413" s="273">
        <v>50</v>
      </c>
      <c r="D413" s="273"/>
    </row>
    <row r="414" s="266" customFormat="true" ht="22.8" customHeight="true" spans="1:4">
      <c r="A414" s="272" t="s">
        <v>396</v>
      </c>
      <c r="B414" s="273"/>
      <c r="C414" s="273"/>
      <c r="D414" s="273"/>
    </row>
    <row r="415" s="266" customFormat="true" ht="22.8" customHeight="true" spans="1:4">
      <c r="A415" s="272" t="s">
        <v>397</v>
      </c>
      <c r="B415" s="273">
        <v>1583</v>
      </c>
      <c r="C415" s="273">
        <v>1583</v>
      </c>
      <c r="D415" s="273"/>
    </row>
    <row r="416" s="266" customFormat="true" ht="22.8" customHeight="true" spans="1:4">
      <c r="A416" s="272" t="s">
        <v>398</v>
      </c>
      <c r="B416" s="273">
        <v>1453</v>
      </c>
      <c r="C416" s="273">
        <v>1453</v>
      </c>
      <c r="D416" s="273"/>
    </row>
    <row r="417" s="266" customFormat="true" ht="22.8" customHeight="true" spans="1:4">
      <c r="A417" s="272" t="s">
        <v>75</v>
      </c>
      <c r="B417" s="273">
        <v>779</v>
      </c>
      <c r="C417" s="273">
        <v>779</v>
      </c>
      <c r="D417" s="273"/>
    </row>
    <row r="418" s="266" customFormat="true" ht="22.8" customHeight="true" spans="1:4">
      <c r="A418" s="272" t="s">
        <v>76</v>
      </c>
      <c r="B418" s="273">
        <v>13</v>
      </c>
      <c r="C418" s="273">
        <v>13</v>
      </c>
      <c r="D418" s="273"/>
    </row>
    <row r="419" s="266" customFormat="true" ht="22.8" customHeight="true" spans="1:4">
      <c r="A419" s="272" t="s">
        <v>399</v>
      </c>
      <c r="B419" s="273">
        <v>0</v>
      </c>
      <c r="C419" s="273"/>
      <c r="D419" s="273"/>
    </row>
    <row r="420" s="266" customFormat="true" ht="22.8" customHeight="true" spans="1:4">
      <c r="A420" s="272" t="s">
        <v>79</v>
      </c>
      <c r="B420" s="273">
        <v>532</v>
      </c>
      <c r="C420" s="273">
        <v>532</v>
      </c>
      <c r="D420" s="273"/>
    </row>
    <row r="421" s="266" customFormat="true" ht="22.8" customHeight="true" spans="1:4">
      <c r="A421" s="272" t="s">
        <v>400</v>
      </c>
      <c r="B421" s="273">
        <v>129</v>
      </c>
      <c r="C421" s="273">
        <v>129</v>
      </c>
      <c r="D421" s="273"/>
    </row>
    <row r="422" s="266" customFormat="true" ht="22.8" customHeight="true" spans="1:4">
      <c r="A422" s="272" t="s">
        <v>401</v>
      </c>
      <c r="B422" s="273">
        <v>130</v>
      </c>
      <c r="C422" s="273">
        <v>130</v>
      </c>
      <c r="D422" s="273"/>
    </row>
    <row r="423" s="266" customFormat="true" ht="22.8" customHeight="true" spans="1:4">
      <c r="A423" s="272" t="s">
        <v>75</v>
      </c>
      <c r="B423" s="273">
        <v>11</v>
      </c>
      <c r="C423" s="273">
        <v>11</v>
      </c>
      <c r="D423" s="273"/>
    </row>
    <row r="424" s="266" customFormat="true" ht="22.8" customHeight="true" spans="1:4">
      <c r="A424" s="272" t="s">
        <v>402</v>
      </c>
      <c r="B424" s="273">
        <v>119</v>
      </c>
      <c r="C424" s="273">
        <v>119</v>
      </c>
      <c r="D424" s="273"/>
    </row>
    <row r="425" s="266" customFormat="true" ht="22.8" customHeight="true" spans="1:4">
      <c r="A425" s="272" t="s">
        <v>403</v>
      </c>
      <c r="B425" s="273">
        <v>9897</v>
      </c>
      <c r="C425" s="273">
        <v>9897</v>
      </c>
      <c r="D425" s="273"/>
    </row>
    <row r="426" s="266" customFormat="true" ht="22.8" customHeight="true" spans="1:4">
      <c r="A426" s="272" t="s">
        <v>404</v>
      </c>
      <c r="B426" s="273">
        <v>205</v>
      </c>
      <c r="C426" s="273">
        <v>205</v>
      </c>
      <c r="D426" s="273"/>
    </row>
    <row r="427" s="266" customFormat="true" ht="22.8" customHeight="true" spans="1:4">
      <c r="A427" s="272" t="s">
        <v>405</v>
      </c>
      <c r="B427" s="273"/>
      <c r="C427" s="273"/>
      <c r="D427" s="273"/>
    </row>
    <row r="428" s="266" customFormat="true" ht="22.8" customHeight="true" spans="1:4">
      <c r="A428" s="272" t="s">
        <v>406</v>
      </c>
      <c r="B428" s="273">
        <v>205</v>
      </c>
      <c r="C428" s="273">
        <v>205</v>
      </c>
      <c r="D428" s="273"/>
    </row>
    <row r="429" s="266" customFormat="true" ht="22.8" customHeight="true" spans="1:4">
      <c r="A429" s="272" t="s">
        <v>407</v>
      </c>
      <c r="B429" s="273">
        <v>9692</v>
      </c>
      <c r="C429" s="273">
        <v>9692</v>
      </c>
      <c r="D429" s="273"/>
    </row>
    <row r="430" s="266" customFormat="true" ht="22.8" customHeight="true" spans="1:4">
      <c r="A430" s="272" t="s">
        <v>408</v>
      </c>
      <c r="B430" s="273">
        <v>9688</v>
      </c>
      <c r="C430" s="273">
        <v>9688</v>
      </c>
      <c r="D430" s="273"/>
    </row>
    <row r="431" s="266" customFormat="true" ht="22.8" customHeight="true" spans="1:4">
      <c r="A431" s="272" t="s">
        <v>409</v>
      </c>
      <c r="B431" s="273">
        <v>4</v>
      </c>
      <c r="C431" s="273">
        <v>4</v>
      </c>
      <c r="D431" s="273"/>
    </row>
    <row r="432" s="266" customFormat="true" ht="22.8" customHeight="true" spans="1:4">
      <c r="A432" s="272" t="s">
        <v>410</v>
      </c>
      <c r="B432" s="273">
        <v>1912</v>
      </c>
      <c r="C432" s="273">
        <v>886</v>
      </c>
      <c r="D432" s="273">
        <v>1026</v>
      </c>
    </row>
    <row r="433" s="266" customFormat="true" ht="22.8" customHeight="true" spans="1:4">
      <c r="A433" s="272" t="s">
        <v>411</v>
      </c>
      <c r="B433" s="273">
        <v>1912</v>
      </c>
      <c r="C433" s="273">
        <v>886</v>
      </c>
      <c r="D433" s="273">
        <v>1026</v>
      </c>
    </row>
    <row r="434" s="266" customFormat="true" ht="22.8" customHeight="true" spans="1:4">
      <c r="A434" s="272" t="s">
        <v>75</v>
      </c>
      <c r="B434" s="273">
        <v>267</v>
      </c>
      <c r="C434" s="273">
        <v>267</v>
      </c>
      <c r="D434" s="273"/>
    </row>
    <row r="435" s="266" customFormat="true" ht="22.8" customHeight="true" spans="1:4">
      <c r="A435" s="272" t="s">
        <v>79</v>
      </c>
      <c r="B435" s="273">
        <v>616</v>
      </c>
      <c r="C435" s="273">
        <v>616</v>
      </c>
      <c r="D435" s="273"/>
    </row>
    <row r="436" s="266" customFormat="true" ht="22.8" customHeight="true" spans="1:4">
      <c r="A436" s="272" t="s">
        <v>412</v>
      </c>
      <c r="B436" s="273">
        <v>1029</v>
      </c>
      <c r="C436" s="273">
        <v>3</v>
      </c>
      <c r="D436" s="273">
        <v>1026</v>
      </c>
    </row>
    <row r="437" s="266" customFormat="true" ht="22.8" customHeight="true" spans="1:4">
      <c r="A437" s="272" t="s">
        <v>413</v>
      </c>
      <c r="B437" s="273">
        <v>1895</v>
      </c>
      <c r="C437" s="273">
        <v>1885</v>
      </c>
      <c r="D437" s="273">
        <v>10</v>
      </c>
    </row>
    <row r="438" s="266" customFormat="true" ht="22.8" customHeight="true" spans="1:4">
      <c r="A438" s="272" t="s">
        <v>414</v>
      </c>
      <c r="B438" s="273">
        <v>844</v>
      </c>
      <c r="C438" s="273">
        <v>834</v>
      </c>
      <c r="D438" s="273">
        <v>10</v>
      </c>
    </row>
    <row r="439" s="266" customFormat="true" ht="22.8" customHeight="true" spans="1:4">
      <c r="A439" s="272" t="s">
        <v>75</v>
      </c>
      <c r="B439" s="273">
        <v>287</v>
      </c>
      <c r="C439" s="273">
        <v>287</v>
      </c>
      <c r="D439" s="273"/>
    </row>
    <row r="440" s="266" customFormat="true" ht="22.8" customHeight="true" spans="1:4">
      <c r="A440" s="272" t="s">
        <v>76</v>
      </c>
      <c r="B440" s="273">
        <v>89</v>
      </c>
      <c r="C440" s="273">
        <v>89</v>
      </c>
      <c r="D440" s="273"/>
    </row>
    <row r="441" s="266" customFormat="true" ht="22.8" customHeight="true" spans="1:4">
      <c r="A441" s="272" t="s">
        <v>415</v>
      </c>
      <c r="B441" s="273">
        <v>60</v>
      </c>
      <c r="C441" s="273">
        <v>60</v>
      </c>
      <c r="D441" s="273"/>
    </row>
    <row r="442" s="266" customFormat="true" ht="22.8" customHeight="true" spans="1:4">
      <c r="A442" s="272" t="s">
        <v>416</v>
      </c>
      <c r="B442" s="273">
        <v>30</v>
      </c>
      <c r="C442" s="273">
        <v>30</v>
      </c>
      <c r="D442" s="273"/>
    </row>
    <row r="443" s="266" customFormat="true" ht="22.8" customHeight="true" spans="1:4">
      <c r="A443" s="272" t="s">
        <v>417</v>
      </c>
      <c r="B443" s="273">
        <v>10</v>
      </c>
      <c r="C443" s="273">
        <v>10</v>
      </c>
      <c r="D443" s="273"/>
    </row>
    <row r="444" s="266" customFormat="true" ht="22.8" customHeight="true" spans="1:4">
      <c r="A444" s="272" t="s">
        <v>418</v>
      </c>
      <c r="B444" s="273">
        <v>85</v>
      </c>
      <c r="C444" s="273">
        <v>85</v>
      </c>
      <c r="D444" s="273"/>
    </row>
    <row r="445" s="266" customFormat="true" ht="22.8" customHeight="true" spans="1:4">
      <c r="A445" s="272" t="s">
        <v>79</v>
      </c>
      <c r="B445" s="273">
        <v>261</v>
      </c>
      <c r="C445" s="273">
        <v>261</v>
      </c>
      <c r="D445" s="273"/>
    </row>
    <row r="446" s="266" customFormat="true" ht="22.8" customHeight="true" spans="1:4">
      <c r="A446" s="272" t="s">
        <v>419</v>
      </c>
      <c r="B446" s="273">
        <v>22</v>
      </c>
      <c r="C446" s="273">
        <v>12</v>
      </c>
      <c r="D446" s="273">
        <v>10</v>
      </c>
    </row>
    <row r="447" s="266" customFormat="true" ht="22.8" customHeight="true" spans="1:4">
      <c r="A447" s="272" t="s">
        <v>420</v>
      </c>
      <c r="B447" s="273">
        <v>996</v>
      </c>
      <c r="C447" s="273">
        <v>996</v>
      </c>
      <c r="D447" s="273"/>
    </row>
    <row r="448" s="266" customFormat="true" ht="22.8" customHeight="true" spans="1:4">
      <c r="A448" s="272" t="s">
        <v>75</v>
      </c>
      <c r="B448" s="273">
        <v>988</v>
      </c>
      <c r="C448" s="273">
        <v>988</v>
      </c>
      <c r="D448" s="273"/>
    </row>
    <row r="449" s="266" customFormat="true" ht="22.8" customHeight="true" spans="1:4">
      <c r="A449" s="272" t="s">
        <v>421</v>
      </c>
      <c r="B449" s="273">
        <v>8</v>
      </c>
      <c r="C449" s="273">
        <v>8</v>
      </c>
      <c r="D449" s="273"/>
    </row>
    <row r="450" s="266" customFormat="true" ht="22.8" customHeight="true" spans="1:4">
      <c r="A450" s="272" t="s">
        <v>422</v>
      </c>
      <c r="B450" s="273">
        <v>3</v>
      </c>
      <c r="C450" s="273">
        <v>3</v>
      </c>
      <c r="D450" s="273"/>
    </row>
    <row r="451" s="266" customFormat="true" ht="22.8" customHeight="true" spans="1:4">
      <c r="A451" s="274" t="s">
        <v>423</v>
      </c>
      <c r="B451" s="273">
        <v>3</v>
      </c>
      <c r="C451" s="273">
        <v>3</v>
      </c>
      <c r="D451" s="273"/>
    </row>
    <row r="452" s="266" customFormat="true" ht="22.8" customHeight="true" spans="1:4">
      <c r="A452" s="272" t="s">
        <v>424</v>
      </c>
      <c r="B452" s="273">
        <v>52</v>
      </c>
      <c r="C452" s="273">
        <v>52</v>
      </c>
      <c r="D452" s="273"/>
    </row>
    <row r="453" s="266" customFormat="true" ht="22.8" customHeight="true" spans="1:4">
      <c r="A453" s="272" t="s">
        <v>425</v>
      </c>
      <c r="B453" s="273">
        <v>42</v>
      </c>
      <c r="C453" s="273">
        <v>42</v>
      </c>
      <c r="D453" s="273"/>
    </row>
    <row r="454" s="266" customFormat="true" ht="22.8" customHeight="true" spans="1:4">
      <c r="A454" s="272" t="s">
        <v>426</v>
      </c>
      <c r="B454" s="273">
        <v>10</v>
      </c>
      <c r="C454" s="273">
        <v>10</v>
      </c>
      <c r="D454" s="273"/>
    </row>
    <row r="455" s="266" customFormat="true" ht="22.8" customHeight="true" spans="1:4">
      <c r="A455" s="272" t="s">
        <v>427</v>
      </c>
      <c r="B455" s="273">
        <v>0</v>
      </c>
      <c r="C455" s="273">
        <v>0</v>
      </c>
      <c r="D455" s="273"/>
    </row>
    <row r="456" s="266" customFormat="true" ht="22.8" customHeight="true" spans="1:4">
      <c r="A456" s="272" t="s">
        <v>428</v>
      </c>
      <c r="B456" s="273">
        <v>0</v>
      </c>
      <c r="C456" s="273"/>
      <c r="D456" s="273"/>
    </row>
    <row r="457" s="266" customFormat="true" ht="22.8" customHeight="true" spans="1:4">
      <c r="A457" s="272" t="s">
        <v>429</v>
      </c>
      <c r="B457" s="273">
        <v>3434</v>
      </c>
      <c r="C457" s="273">
        <v>3434</v>
      </c>
      <c r="D457" s="273"/>
    </row>
    <row r="458" s="266" customFormat="true" ht="22.8" customHeight="true" spans="1:4">
      <c r="A458" s="272" t="s">
        <v>430</v>
      </c>
      <c r="B458" s="273">
        <v>3020</v>
      </c>
      <c r="C458" s="273">
        <v>3000</v>
      </c>
      <c r="D458" s="273">
        <v>20</v>
      </c>
    </row>
    <row r="459" s="266" customFormat="true" ht="22.8" customHeight="true" spans="1:4">
      <c r="A459" s="272" t="s">
        <v>431</v>
      </c>
      <c r="B459" s="273">
        <v>3000</v>
      </c>
      <c r="C459" s="273">
        <v>3000</v>
      </c>
      <c r="D459" s="273"/>
    </row>
    <row r="460" s="266" customFormat="true" ht="22.8" customHeight="true" spans="1:4">
      <c r="A460" s="272" t="s">
        <v>432</v>
      </c>
      <c r="B460" s="273">
        <v>3000</v>
      </c>
      <c r="C460" s="273">
        <v>3000</v>
      </c>
      <c r="D460" s="273"/>
    </row>
    <row r="461" s="266" customFormat="true" ht="22.8" customHeight="true" spans="1:4">
      <c r="A461" s="272" t="s">
        <v>433</v>
      </c>
      <c r="B461" s="273">
        <v>20</v>
      </c>
      <c r="C461" s="273"/>
      <c r="D461" s="273">
        <v>20</v>
      </c>
    </row>
    <row r="462" s="266" customFormat="true" ht="22.8" customHeight="true" spans="1:4">
      <c r="A462" s="272" t="s">
        <v>434</v>
      </c>
      <c r="B462" s="273">
        <v>20</v>
      </c>
      <c r="C462" s="273"/>
      <c r="D462" s="273">
        <v>20</v>
      </c>
    </row>
    <row r="463" s="266" customFormat="true" ht="22.8" customHeight="true" spans="1:4">
      <c r="A463" s="272" t="s">
        <v>435</v>
      </c>
      <c r="B463" s="273">
        <v>10694</v>
      </c>
      <c r="C463" s="273">
        <v>10694</v>
      </c>
      <c r="D463" s="273"/>
    </row>
    <row r="464" s="266" customFormat="true" ht="22.8" customHeight="true" spans="1:4">
      <c r="A464" s="272" t="s">
        <v>436</v>
      </c>
      <c r="B464" s="273">
        <v>10694</v>
      </c>
      <c r="C464" s="273">
        <v>10694</v>
      </c>
      <c r="D464" s="273"/>
    </row>
    <row r="465" s="266" customFormat="true" ht="22.8" customHeight="true" spans="1:4">
      <c r="A465" s="272" t="s">
        <v>437</v>
      </c>
      <c r="B465" s="273">
        <v>10694</v>
      </c>
      <c r="C465" s="273">
        <v>10694</v>
      </c>
      <c r="D465" s="273"/>
    </row>
    <row r="466" s="266" customFormat="true" ht="22.8" customHeight="true" spans="1:4">
      <c r="A466" s="272" t="s">
        <v>438</v>
      </c>
      <c r="B466" s="273">
        <v>5</v>
      </c>
      <c r="C466" s="273">
        <v>5</v>
      </c>
      <c r="D466" s="273"/>
    </row>
    <row r="467" s="266" customFormat="true" ht="22.8" customHeight="true" spans="1:4">
      <c r="A467" s="272" t="s">
        <v>439</v>
      </c>
      <c r="B467" s="273">
        <v>5</v>
      </c>
      <c r="C467" s="273">
        <v>5</v>
      </c>
      <c r="D467" s="273"/>
    </row>
    <row r="468" ht="26" customHeight="true" spans="1:1">
      <c r="A468" s="266" t="s">
        <v>67</v>
      </c>
    </row>
  </sheetData>
  <sheetProtection selectLockedCells="1" selectUnlockedCells="1"/>
  <mergeCells count="2">
    <mergeCell ref="A1:D1"/>
    <mergeCell ref="C2:D2"/>
  </mergeCells>
  <printOptions horizontalCentered="true"/>
  <pageMargins left="0.786805555555556" right="0.786805555555556" top="0.786805555555556" bottom="0.944444444444444" header="0.511805555555556" footer="0.786805555555556"/>
  <pageSetup paperSize="9" firstPageNumber="5" fitToHeight="0" orientation="portrait" useFirstPageNumber="true" horizontalDpi="600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true"/>
  </sheetPr>
  <dimension ref="A1:D94"/>
  <sheetViews>
    <sheetView view="pageBreakPreview" zoomScaleNormal="100" zoomScaleSheetLayoutView="100" workbookViewId="0">
      <selection activeCell="J20" sqref="J20"/>
    </sheetView>
  </sheetViews>
  <sheetFormatPr defaultColWidth="9" defaultRowHeight="23" customHeight="true" outlineLevelCol="3"/>
  <cols>
    <col min="1" max="1" width="45.575" style="84" customWidth="true"/>
    <col min="2" max="2" width="11.75" style="126" customWidth="true"/>
    <col min="3" max="3" width="16.8833333333333" style="224" customWidth="true"/>
    <col min="4" max="4" width="11.25" style="126" customWidth="true"/>
    <col min="5" max="16384" width="9" style="84"/>
  </cols>
  <sheetData>
    <row r="1" s="77" customFormat="true" ht="30" customHeight="true" spans="1:4">
      <c r="A1" s="225" t="s">
        <v>440</v>
      </c>
      <c r="B1" s="225"/>
      <c r="C1" s="226"/>
      <c r="D1" s="225"/>
    </row>
    <row r="2" s="78" customFormat="true" ht="22" customHeight="true" spans="1:4">
      <c r="A2" s="227"/>
      <c r="B2" s="228"/>
      <c r="C2" s="229"/>
      <c r="D2" s="230" t="s">
        <v>35</v>
      </c>
    </row>
    <row r="3" s="78" customFormat="true" ht="22" customHeight="true" spans="1:4">
      <c r="A3" s="231" t="s">
        <v>441</v>
      </c>
      <c r="B3" s="232" t="s">
        <v>4</v>
      </c>
      <c r="C3" s="233" t="s">
        <v>442</v>
      </c>
      <c r="D3" s="234" t="s">
        <v>4</v>
      </c>
    </row>
    <row r="4" s="223" customFormat="true" ht="22" customHeight="true" spans="1:4">
      <c r="A4" s="235" t="s">
        <v>443</v>
      </c>
      <c r="B4" s="236">
        <v>56988</v>
      </c>
      <c r="C4" s="237" t="s">
        <v>444</v>
      </c>
      <c r="D4" s="238">
        <f>B85-D6</f>
        <v>341893</v>
      </c>
    </row>
    <row r="5" s="223" customFormat="true" ht="22" customHeight="true" spans="1:4">
      <c r="A5" s="213" t="s">
        <v>445</v>
      </c>
      <c r="B5" s="214">
        <f>B6+B12+B51</f>
        <v>241647</v>
      </c>
      <c r="C5" s="237" t="s">
        <v>446</v>
      </c>
      <c r="D5" s="239"/>
    </row>
    <row r="6" s="223" customFormat="true" ht="22" customHeight="true" spans="1:4">
      <c r="A6" s="213" t="s">
        <v>447</v>
      </c>
      <c r="B6" s="214">
        <f>SUM(B7:B11)</f>
        <v>8444</v>
      </c>
      <c r="C6" s="240" t="s">
        <v>448</v>
      </c>
      <c r="D6" s="238">
        <v>24257</v>
      </c>
    </row>
    <row r="7" s="78" customFormat="true" ht="22" customHeight="true" spans="1:4">
      <c r="A7" s="213" t="s">
        <v>449</v>
      </c>
      <c r="B7" s="215">
        <v>3502</v>
      </c>
      <c r="C7" s="240"/>
      <c r="D7" s="238"/>
    </row>
    <row r="8" s="78" customFormat="true" ht="22" customHeight="true" spans="1:4">
      <c r="A8" s="213" t="s">
        <v>450</v>
      </c>
      <c r="B8" s="215">
        <v>437</v>
      </c>
      <c r="C8" s="240"/>
      <c r="D8" s="238"/>
    </row>
    <row r="9" s="78" customFormat="true" ht="22" customHeight="true" spans="1:4">
      <c r="A9" s="213" t="s">
        <v>451</v>
      </c>
      <c r="B9" s="215">
        <v>1987</v>
      </c>
      <c r="C9" s="240"/>
      <c r="D9" s="238"/>
    </row>
    <row r="10" s="78" customFormat="true" ht="22" customHeight="true" spans="1:4">
      <c r="A10" s="213" t="s">
        <v>452</v>
      </c>
      <c r="B10" s="215">
        <v>3421</v>
      </c>
      <c r="C10" s="237"/>
      <c r="D10" s="241"/>
    </row>
    <row r="11" s="78" customFormat="true" ht="22" customHeight="true" spans="1:4">
      <c r="A11" s="213" t="s">
        <v>453</v>
      </c>
      <c r="B11" s="215">
        <v>-903</v>
      </c>
      <c r="C11" s="237"/>
      <c r="D11" s="241"/>
    </row>
    <row r="12" s="223" customFormat="true" ht="22" customHeight="true" spans="1:4">
      <c r="A12" s="213" t="s">
        <v>454</v>
      </c>
      <c r="B12" s="214">
        <f>SUM(B13:B50)</f>
        <v>231332</v>
      </c>
      <c r="C12" s="242"/>
      <c r="D12" s="239"/>
    </row>
    <row r="13" s="78" customFormat="true" ht="22" customHeight="true" spans="1:4">
      <c r="A13" s="216" t="s">
        <v>455</v>
      </c>
      <c r="B13" s="215"/>
      <c r="C13" s="237"/>
      <c r="D13" s="241"/>
    </row>
    <row r="14" s="78" customFormat="true" ht="22" customHeight="true" spans="1:4">
      <c r="A14" s="217" t="s">
        <v>456</v>
      </c>
      <c r="B14" s="215">
        <f>90177+3000</f>
        <v>93177</v>
      </c>
      <c r="C14" s="237"/>
      <c r="D14" s="241"/>
    </row>
    <row r="15" s="78" customFormat="true" ht="22" customHeight="true" spans="1:4">
      <c r="A15" s="217" t="s">
        <v>457</v>
      </c>
      <c r="B15" s="215">
        <v>6928</v>
      </c>
      <c r="C15" s="237"/>
      <c r="D15" s="241"/>
    </row>
    <row r="16" s="78" customFormat="true" ht="22" customHeight="true" spans="1:4">
      <c r="A16" s="217" t="s">
        <v>458</v>
      </c>
      <c r="B16" s="215">
        <v>275</v>
      </c>
      <c r="C16" s="237"/>
      <c r="D16" s="241"/>
    </row>
    <row r="17" s="78" customFormat="true" ht="22" customHeight="true" spans="1:4">
      <c r="A17" s="217" t="s">
        <v>459</v>
      </c>
      <c r="B17" s="215"/>
      <c r="C17" s="237"/>
      <c r="D17" s="241"/>
    </row>
    <row r="18" s="78" customFormat="true" ht="22" customHeight="true" spans="1:4">
      <c r="A18" s="218" t="s">
        <v>460</v>
      </c>
      <c r="B18" s="215">
        <f>25375+4000</f>
        <v>29375</v>
      </c>
      <c r="C18" s="237"/>
      <c r="D18" s="241"/>
    </row>
    <row r="19" s="78" customFormat="true" ht="22" customHeight="true" spans="1:4">
      <c r="A19" s="218" t="s">
        <v>461</v>
      </c>
      <c r="B19" s="215">
        <v>2758</v>
      </c>
      <c r="C19" s="237"/>
      <c r="D19" s="241"/>
    </row>
    <row r="20" s="78" customFormat="true" ht="22" customHeight="true" spans="1:4">
      <c r="A20" s="218" t="s">
        <v>462</v>
      </c>
      <c r="B20" s="215"/>
      <c r="C20" s="237"/>
      <c r="D20" s="241"/>
    </row>
    <row r="21" s="78" customFormat="true" ht="22" customHeight="true" spans="1:4">
      <c r="A21" s="218" t="s">
        <v>463</v>
      </c>
      <c r="B21" s="215"/>
      <c r="C21" s="237"/>
      <c r="D21" s="241"/>
    </row>
    <row r="22" s="78" customFormat="true" ht="22" customHeight="true" spans="1:4">
      <c r="A22" s="218" t="s">
        <v>464</v>
      </c>
      <c r="B22" s="215">
        <v>2000</v>
      </c>
      <c r="C22" s="237"/>
      <c r="D22" s="241"/>
    </row>
    <row r="23" s="78" customFormat="true" ht="22" customHeight="true" spans="1:4">
      <c r="A23" s="218" t="s">
        <v>465</v>
      </c>
      <c r="B23" s="215">
        <v>390</v>
      </c>
      <c r="C23" s="237"/>
      <c r="D23" s="241"/>
    </row>
    <row r="24" s="78" customFormat="true" ht="22" customHeight="true" spans="1:4">
      <c r="A24" s="218" t="s">
        <v>466</v>
      </c>
      <c r="B24" s="215">
        <v>21314</v>
      </c>
      <c r="C24" s="237"/>
      <c r="D24" s="241"/>
    </row>
    <row r="25" s="78" customFormat="true" ht="22" customHeight="true" spans="1:4">
      <c r="A25" s="218" t="s">
        <v>467</v>
      </c>
      <c r="B25" s="215">
        <v>2480</v>
      </c>
      <c r="C25" s="237"/>
      <c r="D25" s="241"/>
    </row>
    <row r="26" s="78" customFormat="true" ht="22" customHeight="true" spans="1:4">
      <c r="A26" s="218" t="s">
        <v>468</v>
      </c>
      <c r="B26" s="215"/>
      <c r="C26" s="237"/>
      <c r="D26" s="241"/>
    </row>
    <row r="27" s="78" customFormat="true" ht="22" customHeight="true" spans="1:4">
      <c r="A27" s="218" t="s">
        <v>469</v>
      </c>
      <c r="B27" s="215"/>
      <c r="C27" s="237"/>
      <c r="D27" s="241"/>
    </row>
    <row r="28" s="78" customFormat="true" ht="22" customHeight="true" spans="1:4">
      <c r="A28" s="218" t="s">
        <v>470</v>
      </c>
      <c r="B28" s="215">
        <v>23175</v>
      </c>
      <c r="C28" s="237"/>
      <c r="D28" s="241"/>
    </row>
    <row r="29" s="78" customFormat="true" ht="22" customHeight="true" spans="1:4">
      <c r="A29" s="219" t="s">
        <v>471</v>
      </c>
      <c r="B29" s="215"/>
      <c r="C29" s="243"/>
      <c r="D29" s="241"/>
    </row>
    <row r="30" s="78" customFormat="true" ht="22" customHeight="true" spans="1:4">
      <c r="A30" s="219" t="s">
        <v>472</v>
      </c>
      <c r="B30" s="215"/>
      <c r="C30" s="243"/>
      <c r="D30" s="241"/>
    </row>
    <row r="31" s="78" customFormat="true" ht="22" customHeight="true" spans="1:4">
      <c r="A31" s="219" t="s">
        <v>473</v>
      </c>
      <c r="B31" s="215"/>
      <c r="C31" s="243"/>
      <c r="D31" s="241"/>
    </row>
    <row r="32" s="78" customFormat="true" ht="22" customHeight="true" spans="1:4">
      <c r="A32" s="220" t="s">
        <v>474</v>
      </c>
      <c r="B32" s="244">
        <v>600</v>
      </c>
      <c r="C32" s="243"/>
      <c r="D32" s="241"/>
    </row>
    <row r="33" s="78" customFormat="true" ht="22" customHeight="true" spans="1:4">
      <c r="A33" s="220" t="s">
        <v>475</v>
      </c>
      <c r="B33" s="244">
        <v>7250</v>
      </c>
      <c r="C33" s="243"/>
      <c r="D33" s="241"/>
    </row>
    <row r="34" s="78" customFormat="true" ht="22" customHeight="true" spans="1:4">
      <c r="A34" s="220" t="s">
        <v>476</v>
      </c>
      <c r="B34" s="215"/>
      <c r="C34" s="243"/>
      <c r="D34" s="241"/>
    </row>
    <row r="35" s="78" customFormat="true" ht="37" customHeight="true" spans="1:4">
      <c r="A35" s="220" t="s">
        <v>477</v>
      </c>
      <c r="B35" s="215"/>
      <c r="C35" s="243"/>
      <c r="D35" s="241"/>
    </row>
    <row r="36" s="78" customFormat="true" ht="22" customHeight="true" spans="1:4">
      <c r="A36" s="220" t="s">
        <v>478</v>
      </c>
      <c r="B36" s="215">
        <v>13667</v>
      </c>
      <c r="C36" s="243"/>
      <c r="D36" s="241"/>
    </row>
    <row r="37" s="223" customFormat="true" ht="22" customHeight="true" spans="1:4">
      <c r="A37" s="220" t="s">
        <v>479</v>
      </c>
      <c r="B37" s="215">
        <v>5788</v>
      </c>
      <c r="C37" s="243"/>
      <c r="D37" s="241"/>
    </row>
    <row r="38" s="78" customFormat="true" ht="22" customHeight="true" spans="1:4">
      <c r="A38" s="220" t="s">
        <v>480</v>
      </c>
      <c r="B38" s="215"/>
      <c r="C38" s="243"/>
      <c r="D38" s="241"/>
    </row>
    <row r="39" s="78" customFormat="true" ht="22" customHeight="true" spans="1:4">
      <c r="A39" s="219" t="s">
        <v>481</v>
      </c>
      <c r="B39" s="215"/>
      <c r="C39" s="243"/>
      <c r="D39" s="241"/>
    </row>
    <row r="40" s="78" customFormat="true" ht="22" customHeight="true" spans="1:4">
      <c r="A40" s="220" t="s">
        <v>482</v>
      </c>
      <c r="B40" s="220">
        <v>16000</v>
      </c>
      <c r="C40" s="243"/>
      <c r="D40" s="241"/>
    </row>
    <row r="41" s="78" customFormat="true" ht="22" customHeight="true" spans="1:4">
      <c r="A41" s="220" t="s">
        <v>483</v>
      </c>
      <c r="B41" s="220">
        <v>3592</v>
      </c>
      <c r="C41" s="243"/>
      <c r="D41" s="241"/>
    </row>
    <row r="42" s="78" customFormat="true" ht="22" customHeight="true" spans="1:4">
      <c r="A42" s="220" t="s">
        <v>484</v>
      </c>
      <c r="B42" s="220"/>
      <c r="C42" s="243"/>
      <c r="D42" s="241"/>
    </row>
    <row r="43" s="78" customFormat="true" ht="22" customHeight="true" spans="1:4">
      <c r="A43" s="220" t="s">
        <v>485</v>
      </c>
      <c r="B43" s="220"/>
      <c r="C43" s="243"/>
      <c r="D43" s="241"/>
    </row>
    <row r="44" s="78" customFormat="true" ht="22" customHeight="true" spans="1:4">
      <c r="A44" s="220" t="s">
        <v>486</v>
      </c>
      <c r="B44" s="220"/>
      <c r="C44" s="243"/>
      <c r="D44" s="241"/>
    </row>
    <row r="45" s="78" customFormat="true" ht="22" customHeight="true" spans="1:4">
      <c r="A45" s="220" t="s">
        <v>487</v>
      </c>
      <c r="B45" s="220"/>
      <c r="C45" s="243"/>
      <c r="D45" s="241"/>
    </row>
    <row r="46" s="78" customFormat="true" ht="22" customHeight="true" spans="1:4">
      <c r="A46" s="220" t="s">
        <v>488</v>
      </c>
      <c r="B46" s="220"/>
      <c r="C46" s="243"/>
      <c r="D46" s="241"/>
    </row>
    <row r="47" s="78" customFormat="true" ht="22" customHeight="true" spans="1:4">
      <c r="A47" s="220" t="s">
        <v>489</v>
      </c>
      <c r="B47" s="220"/>
      <c r="C47" s="243"/>
      <c r="D47" s="241"/>
    </row>
    <row r="48" s="78" customFormat="true" ht="22" customHeight="true" spans="1:4">
      <c r="A48" s="220" t="s">
        <v>490</v>
      </c>
      <c r="B48" s="220"/>
      <c r="C48" s="243"/>
      <c r="D48" s="241"/>
    </row>
    <row r="49" s="78" customFormat="true" ht="22" customHeight="true" spans="1:4">
      <c r="A49" s="220" t="s">
        <v>491</v>
      </c>
      <c r="B49" s="220"/>
      <c r="C49" s="243"/>
      <c r="D49" s="241"/>
    </row>
    <row r="50" s="78" customFormat="true" ht="22" customHeight="true" spans="1:4">
      <c r="A50" s="221" t="s">
        <v>492</v>
      </c>
      <c r="B50" s="221">
        <v>2563</v>
      </c>
      <c r="C50" s="243"/>
      <c r="D50" s="241"/>
    </row>
    <row r="51" s="78" customFormat="true" ht="22" customHeight="true" spans="1:4">
      <c r="A51" s="213" t="s">
        <v>493</v>
      </c>
      <c r="B51" s="214">
        <f>SUM(B52:B72)</f>
        <v>1871</v>
      </c>
      <c r="C51" s="243"/>
      <c r="D51" s="241"/>
    </row>
    <row r="52" s="78" customFormat="true" ht="22" customHeight="true" spans="1:4">
      <c r="A52" s="221" t="s">
        <v>494</v>
      </c>
      <c r="B52" s="221"/>
      <c r="C52" s="243"/>
      <c r="D52" s="241"/>
    </row>
    <row r="53" s="78" customFormat="true" ht="22" customHeight="true" spans="1:4">
      <c r="A53" s="221" t="s">
        <v>495</v>
      </c>
      <c r="B53" s="221"/>
      <c r="C53" s="243"/>
      <c r="D53" s="241"/>
    </row>
    <row r="54" s="78" customFormat="true" ht="22" customHeight="true" spans="1:4">
      <c r="A54" s="221" t="s">
        <v>496</v>
      </c>
      <c r="B54" s="221"/>
      <c r="C54" s="243"/>
      <c r="D54" s="241"/>
    </row>
    <row r="55" s="78" customFormat="true" ht="22" customHeight="true" spans="1:4">
      <c r="A55" s="221" t="s">
        <v>497</v>
      </c>
      <c r="B55" s="221"/>
      <c r="C55" s="243"/>
      <c r="D55" s="241"/>
    </row>
    <row r="56" s="78" customFormat="true" ht="22" customHeight="true" spans="1:4">
      <c r="A56" s="221" t="s">
        <v>498</v>
      </c>
      <c r="B56" s="221"/>
      <c r="C56" s="243"/>
      <c r="D56" s="241"/>
    </row>
    <row r="57" s="78" customFormat="true" ht="22" customHeight="true" spans="1:4">
      <c r="A57" s="221" t="s">
        <v>499</v>
      </c>
      <c r="B57" s="221"/>
      <c r="C57" s="243"/>
      <c r="D57" s="241"/>
    </row>
    <row r="58" s="223" customFormat="true" ht="22" customHeight="true" spans="1:4">
      <c r="A58" s="221" t="s">
        <v>500</v>
      </c>
      <c r="B58" s="221"/>
      <c r="C58" s="243"/>
      <c r="D58" s="241"/>
    </row>
    <row r="59" s="223" customFormat="true" ht="22" customHeight="true" spans="1:4">
      <c r="A59" s="221" t="s">
        <v>501</v>
      </c>
      <c r="B59" s="221"/>
      <c r="C59" s="243"/>
      <c r="D59" s="241"/>
    </row>
    <row r="60" s="78" customFormat="true" ht="22" customHeight="true" spans="1:4">
      <c r="A60" s="221" t="s">
        <v>502</v>
      </c>
      <c r="B60" s="221">
        <v>181</v>
      </c>
      <c r="C60" s="243"/>
      <c r="D60" s="241"/>
    </row>
    <row r="61" s="223" customFormat="true" ht="22" customHeight="true" spans="1:4">
      <c r="A61" s="221" t="s">
        <v>503</v>
      </c>
      <c r="B61" s="221"/>
      <c r="C61" s="243"/>
      <c r="D61" s="241"/>
    </row>
    <row r="62" s="223" customFormat="true" ht="22" customHeight="true" spans="1:4">
      <c r="A62" s="221" t="s">
        <v>504</v>
      </c>
      <c r="B62" s="221"/>
      <c r="C62" s="243"/>
      <c r="D62" s="241"/>
    </row>
    <row r="63" s="223" customFormat="true" ht="22" customHeight="true" spans="1:4">
      <c r="A63" s="221" t="s">
        <v>505</v>
      </c>
      <c r="B63" s="221">
        <v>1690</v>
      </c>
      <c r="C63" s="243"/>
      <c r="D63" s="241"/>
    </row>
    <row r="64" s="223" customFormat="true" ht="22" customHeight="true" spans="1:4">
      <c r="A64" s="221" t="s">
        <v>506</v>
      </c>
      <c r="B64" s="221"/>
      <c r="C64" s="243"/>
      <c r="D64" s="241"/>
    </row>
    <row r="65" s="223" customFormat="true" ht="22" customHeight="true" spans="1:4">
      <c r="A65" s="221" t="s">
        <v>507</v>
      </c>
      <c r="B65" s="221"/>
      <c r="C65" s="243"/>
      <c r="D65" s="241"/>
    </row>
    <row r="66" s="78" customFormat="true" ht="22" customHeight="true" spans="1:4">
      <c r="A66" s="221" t="s">
        <v>508</v>
      </c>
      <c r="B66" s="221"/>
      <c r="C66" s="243"/>
      <c r="D66" s="241"/>
    </row>
    <row r="67" s="78" customFormat="true" ht="22" customHeight="true" spans="1:4">
      <c r="A67" s="221" t="s">
        <v>509</v>
      </c>
      <c r="B67" s="221"/>
      <c r="C67" s="243"/>
      <c r="D67" s="241"/>
    </row>
    <row r="68" s="223" customFormat="true" ht="22" customHeight="true" spans="1:4">
      <c r="A68" s="221" t="s">
        <v>510</v>
      </c>
      <c r="B68" s="221"/>
      <c r="C68" s="243"/>
      <c r="D68" s="241"/>
    </row>
    <row r="69" s="223" customFormat="true" ht="22" customHeight="true" spans="1:4">
      <c r="A69" s="221" t="s">
        <v>511</v>
      </c>
      <c r="B69" s="221"/>
      <c r="C69" s="245"/>
      <c r="D69" s="241"/>
    </row>
    <row r="70" s="78" customFormat="true" ht="22" customHeight="true" spans="1:4">
      <c r="A70" s="221" t="s">
        <v>512</v>
      </c>
      <c r="B70" s="221"/>
      <c r="C70" s="245"/>
      <c r="D70" s="241"/>
    </row>
    <row r="71" s="78" customFormat="true" ht="22" customHeight="true" spans="1:4">
      <c r="A71" s="221" t="s">
        <v>513</v>
      </c>
      <c r="B71" s="221"/>
      <c r="C71" s="245"/>
      <c r="D71" s="241"/>
    </row>
    <row r="72" s="78" customFormat="true" ht="22" customHeight="true" spans="1:4">
      <c r="A72" s="222" t="s">
        <v>514</v>
      </c>
      <c r="B72" s="222"/>
      <c r="C72" s="246"/>
      <c r="D72" s="247"/>
    </row>
    <row r="73" s="78" customFormat="true" ht="22" customHeight="true" spans="1:4">
      <c r="A73" s="248" t="s">
        <v>515</v>
      </c>
      <c r="B73" s="202"/>
      <c r="C73" s="249" t="s">
        <v>516</v>
      </c>
      <c r="D73" s="250"/>
    </row>
    <row r="74" s="78" customFormat="true" ht="22" customHeight="true" spans="1:4">
      <c r="A74" s="248" t="s">
        <v>517</v>
      </c>
      <c r="B74" s="251">
        <f>SUM(B75:B76)</f>
        <v>0</v>
      </c>
      <c r="C74" s="249" t="s">
        <v>518</v>
      </c>
      <c r="D74" s="241">
        <f>D75</f>
        <v>0</v>
      </c>
    </row>
    <row r="75" s="78" customFormat="true" ht="39" customHeight="true" spans="1:4">
      <c r="A75" s="252" t="s">
        <v>519</v>
      </c>
      <c r="B75" s="222"/>
      <c r="C75" s="253" t="s">
        <v>520</v>
      </c>
      <c r="D75" s="254"/>
    </row>
    <row r="76" s="78" customFormat="true" ht="22" customHeight="true" spans="1:4">
      <c r="A76" s="252" t="s">
        <v>521</v>
      </c>
      <c r="B76" s="222"/>
      <c r="C76" s="253"/>
      <c r="D76" s="255"/>
    </row>
    <row r="77" s="78" customFormat="true" ht="22" customHeight="true" spans="1:4">
      <c r="A77" s="248" t="s">
        <v>522</v>
      </c>
      <c r="B77" s="251"/>
      <c r="C77" s="249" t="s">
        <v>523</v>
      </c>
      <c r="D77" s="250"/>
    </row>
    <row r="78" s="78" customFormat="true" ht="36" customHeight="true" spans="1:4">
      <c r="A78" s="248" t="s">
        <v>524</v>
      </c>
      <c r="B78" s="251"/>
      <c r="C78" s="249" t="s">
        <v>525</v>
      </c>
      <c r="D78" s="250"/>
    </row>
    <row r="79" s="78" customFormat="true" ht="22" customHeight="true" spans="1:4">
      <c r="A79" s="248" t="s">
        <v>526</v>
      </c>
      <c r="B79" s="256">
        <v>29893</v>
      </c>
      <c r="C79" s="249" t="s">
        <v>527</v>
      </c>
      <c r="D79" s="250"/>
    </row>
    <row r="80" s="78" customFormat="true" ht="36" customHeight="true" spans="1:4">
      <c r="A80" s="248" t="s">
        <v>528</v>
      </c>
      <c r="B80" s="256">
        <v>2022</v>
      </c>
      <c r="C80" s="249" t="s">
        <v>529</v>
      </c>
      <c r="D80" s="241"/>
    </row>
    <row r="81" s="78" customFormat="true" ht="22" customHeight="true" spans="1:4">
      <c r="A81" s="248" t="s">
        <v>530</v>
      </c>
      <c r="B81" s="257">
        <f>SUM(B82:B84)</f>
        <v>35600</v>
      </c>
      <c r="C81" s="249" t="s">
        <v>531</v>
      </c>
      <c r="D81" s="250"/>
    </row>
    <row r="82" s="78" customFormat="true" ht="22" customHeight="true" spans="1:4">
      <c r="A82" s="258" t="s">
        <v>532</v>
      </c>
      <c r="B82" s="220">
        <v>35000</v>
      </c>
      <c r="C82" s="259"/>
      <c r="D82" s="250"/>
    </row>
    <row r="83" s="78" customFormat="true" ht="22" customHeight="true" spans="1:4">
      <c r="A83" s="258" t="s">
        <v>533</v>
      </c>
      <c r="B83" s="260">
        <v>600</v>
      </c>
      <c r="C83" s="261"/>
      <c r="D83" s="250"/>
    </row>
    <row r="84" s="78" customFormat="true" ht="22" customHeight="true" spans="1:4">
      <c r="A84" s="258" t="s">
        <v>534</v>
      </c>
      <c r="B84" s="262"/>
      <c r="C84" s="261"/>
      <c r="D84" s="250"/>
    </row>
    <row r="85" s="78" customFormat="true" ht="22" customHeight="true" spans="1:4">
      <c r="A85" s="263" t="s">
        <v>535</v>
      </c>
      <c r="B85" s="202">
        <f>B4+B5+B73+B74+B77+B78+B79++B80+B81</f>
        <v>366150</v>
      </c>
      <c r="C85" s="261" t="s">
        <v>536</v>
      </c>
      <c r="D85" s="239">
        <f>D4+D5+D6+D73+D74+D77+D78+D79+D80+D81</f>
        <v>366150</v>
      </c>
    </row>
    <row r="86" s="78" customFormat="true" ht="22" customHeight="true" spans="1:4">
      <c r="A86" s="263"/>
      <c r="B86" s="250"/>
      <c r="C86" s="249" t="s">
        <v>537</v>
      </c>
      <c r="D86" s="238">
        <f>B85-D85</f>
        <v>0</v>
      </c>
    </row>
    <row r="87" s="78" customFormat="true" customHeight="true" spans="2:4">
      <c r="B87" s="207"/>
      <c r="C87" s="264"/>
      <c r="D87" s="207"/>
    </row>
    <row r="88" s="78" customFormat="true" customHeight="true" spans="2:4">
      <c r="B88" s="207"/>
      <c r="C88" s="264"/>
      <c r="D88" s="207"/>
    </row>
    <row r="89" s="78" customFormat="true" customHeight="true" spans="2:4">
      <c r="B89" s="207"/>
      <c r="C89" s="264"/>
      <c r="D89" s="207"/>
    </row>
    <row r="90" s="78" customFormat="true" customHeight="true" spans="2:4">
      <c r="B90" s="207"/>
      <c r="C90" s="264"/>
      <c r="D90" s="207"/>
    </row>
    <row r="91" s="78" customFormat="true" customHeight="true" spans="2:4">
      <c r="B91" s="207"/>
      <c r="C91" s="264"/>
      <c r="D91" s="207"/>
    </row>
    <row r="92" s="78" customFormat="true" customHeight="true" spans="2:4">
      <c r="B92" s="207"/>
      <c r="C92" s="264"/>
      <c r="D92" s="207"/>
    </row>
    <row r="93" s="78" customFormat="true" customHeight="true" spans="2:4">
      <c r="B93" s="207"/>
      <c r="C93" s="264"/>
      <c r="D93" s="207"/>
    </row>
    <row r="94" s="78" customFormat="true" customHeight="true" spans="2:4">
      <c r="B94" s="207"/>
      <c r="C94" s="264"/>
      <c r="D94" s="207"/>
    </row>
  </sheetData>
  <mergeCells count="1">
    <mergeCell ref="A1:D1"/>
  </mergeCells>
  <printOptions horizontalCentered="true"/>
  <pageMargins left="0.786805555555556" right="0.786805555555556" top="0.786805555555556" bottom="0.944444444444444" header="0.511805555555556" footer="0.786805555555556"/>
  <pageSetup paperSize="9" firstPageNumber="34" fitToHeight="0" orientation="portrait" useFirstPageNumber="true" horizontalDpi="600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true"/>
  </sheetPr>
  <dimension ref="A1:B71"/>
  <sheetViews>
    <sheetView view="pageBreakPreview" zoomScaleNormal="100" zoomScaleSheetLayoutView="100" workbookViewId="0">
      <selection activeCell="K23" sqref="K23"/>
    </sheetView>
  </sheetViews>
  <sheetFormatPr defaultColWidth="9" defaultRowHeight="26" customHeight="true" outlineLevelCol="1"/>
  <cols>
    <col min="1" max="1" width="53.55" style="210" customWidth="true"/>
    <col min="2" max="2" width="30.95" style="210" customWidth="true"/>
    <col min="3" max="16384" width="9" style="210"/>
  </cols>
  <sheetData>
    <row r="1" ht="36" customHeight="true" spans="1:2">
      <c r="A1" s="4" t="s">
        <v>538</v>
      </c>
      <c r="B1" s="4"/>
    </row>
    <row r="2" ht="21" customHeight="true" spans="2:2">
      <c r="B2" s="211" t="s">
        <v>35</v>
      </c>
    </row>
    <row r="3" s="209" customFormat="true" ht="24" customHeight="true" spans="1:2">
      <c r="A3" s="212" t="s">
        <v>539</v>
      </c>
      <c r="B3" s="212" t="s">
        <v>4</v>
      </c>
    </row>
    <row r="4" s="209" customFormat="true" ht="24" customHeight="true" spans="1:2">
      <c r="A4" s="213" t="s">
        <v>445</v>
      </c>
      <c r="B4" s="214">
        <f>B5+B11+B50</f>
        <v>241647</v>
      </c>
    </row>
    <row r="5" s="209" customFormat="true" ht="24" customHeight="true" spans="1:2">
      <c r="A5" s="213" t="s">
        <v>447</v>
      </c>
      <c r="B5" s="214">
        <f>SUM(B6:B10)</f>
        <v>8444</v>
      </c>
    </row>
    <row r="6" s="209" customFormat="true" ht="24" customHeight="true" spans="1:2">
      <c r="A6" s="213" t="s">
        <v>449</v>
      </c>
      <c r="B6" s="215">
        <v>3502</v>
      </c>
    </row>
    <row r="7" s="209" customFormat="true" ht="24" customHeight="true" spans="1:2">
      <c r="A7" s="213" t="s">
        <v>450</v>
      </c>
      <c r="B7" s="215">
        <v>437</v>
      </c>
    </row>
    <row r="8" s="209" customFormat="true" ht="24" customHeight="true" spans="1:2">
      <c r="A8" s="213" t="s">
        <v>451</v>
      </c>
      <c r="B8" s="215">
        <v>1987</v>
      </c>
    </row>
    <row r="9" s="209" customFormat="true" ht="24" customHeight="true" spans="1:2">
      <c r="A9" s="213" t="s">
        <v>452</v>
      </c>
      <c r="B9" s="215">
        <v>3421</v>
      </c>
    </row>
    <row r="10" s="209" customFormat="true" ht="24" customHeight="true" spans="1:2">
      <c r="A10" s="213" t="s">
        <v>453</v>
      </c>
      <c r="B10" s="215">
        <v>-903</v>
      </c>
    </row>
    <row r="11" s="209" customFormat="true" ht="24" customHeight="true" spans="1:2">
      <c r="A11" s="213" t="s">
        <v>454</v>
      </c>
      <c r="B11" s="214">
        <f>SUM(B12:B49)</f>
        <v>231332</v>
      </c>
    </row>
    <row r="12" s="209" customFormat="true" ht="24" customHeight="true" spans="1:2">
      <c r="A12" s="216" t="s">
        <v>455</v>
      </c>
      <c r="B12" s="215"/>
    </row>
    <row r="13" s="209" customFormat="true" ht="24" customHeight="true" spans="1:2">
      <c r="A13" s="217" t="s">
        <v>456</v>
      </c>
      <c r="B13" s="215">
        <v>93177</v>
      </c>
    </row>
    <row r="14" s="209" customFormat="true" ht="24" customHeight="true" spans="1:2">
      <c r="A14" s="217" t="s">
        <v>457</v>
      </c>
      <c r="B14" s="215">
        <v>6928</v>
      </c>
    </row>
    <row r="15" s="209" customFormat="true" ht="24" customHeight="true" spans="1:2">
      <c r="A15" s="217" t="s">
        <v>458</v>
      </c>
      <c r="B15" s="215">
        <v>275</v>
      </c>
    </row>
    <row r="16" s="209" customFormat="true" ht="24" customHeight="true" spans="1:2">
      <c r="A16" s="217" t="s">
        <v>459</v>
      </c>
      <c r="B16" s="215"/>
    </row>
    <row r="17" s="209" customFormat="true" ht="24" customHeight="true" spans="1:2">
      <c r="A17" s="218" t="s">
        <v>460</v>
      </c>
      <c r="B17" s="215">
        <v>29375</v>
      </c>
    </row>
    <row r="18" s="209" customFormat="true" ht="24" customHeight="true" spans="1:2">
      <c r="A18" s="218" t="s">
        <v>461</v>
      </c>
      <c r="B18" s="215">
        <v>2758</v>
      </c>
    </row>
    <row r="19" s="209" customFormat="true" ht="24" customHeight="true" spans="1:2">
      <c r="A19" s="218" t="s">
        <v>462</v>
      </c>
      <c r="B19" s="215"/>
    </row>
    <row r="20" s="209" customFormat="true" ht="24" customHeight="true" spans="1:2">
      <c r="A20" s="218" t="s">
        <v>463</v>
      </c>
      <c r="B20" s="215"/>
    </row>
    <row r="21" s="209" customFormat="true" ht="24" customHeight="true" spans="1:2">
      <c r="A21" s="218" t="s">
        <v>464</v>
      </c>
      <c r="B21" s="215">
        <v>2000</v>
      </c>
    </row>
    <row r="22" s="209" customFormat="true" ht="24" customHeight="true" spans="1:2">
      <c r="A22" s="218" t="s">
        <v>465</v>
      </c>
      <c r="B22" s="215">
        <v>390</v>
      </c>
    </row>
    <row r="23" s="209" customFormat="true" ht="24" customHeight="true" spans="1:2">
      <c r="A23" s="218" t="s">
        <v>466</v>
      </c>
      <c r="B23" s="215">
        <v>21314</v>
      </c>
    </row>
    <row r="24" s="209" customFormat="true" ht="24" customHeight="true" spans="1:2">
      <c r="A24" s="218" t="s">
        <v>467</v>
      </c>
      <c r="B24" s="215">
        <v>2480</v>
      </c>
    </row>
    <row r="25" s="209" customFormat="true" ht="24" customHeight="true" spans="1:2">
      <c r="A25" s="218" t="s">
        <v>468</v>
      </c>
      <c r="B25" s="215"/>
    </row>
    <row r="26" s="209" customFormat="true" ht="24" customHeight="true" spans="1:2">
      <c r="A26" s="218" t="s">
        <v>469</v>
      </c>
      <c r="B26" s="215"/>
    </row>
    <row r="27" s="209" customFormat="true" ht="24" customHeight="true" spans="1:2">
      <c r="A27" s="218" t="s">
        <v>470</v>
      </c>
      <c r="B27" s="215">
        <v>23175</v>
      </c>
    </row>
    <row r="28" s="209" customFormat="true" ht="24" customHeight="true" spans="1:2">
      <c r="A28" s="219" t="s">
        <v>471</v>
      </c>
      <c r="B28" s="215"/>
    </row>
    <row r="29" s="209" customFormat="true" ht="24" customHeight="true" spans="1:2">
      <c r="A29" s="219" t="s">
        <v>472</v>
      </c>
      <c r="B29" s="215"/>
    </row>
    <row r="30" s="209" customFormat="true" ht="24" customHeight="true" spans="1:2">
      <c r="A30" s="219" t="s">
        <v>473</v>
      </c>
      <c r="B30" s="215"/>
    </row>
    <row r="31" s="209" customFormat="true" ht="24" customHeight="true" spans="1:2">
      <c r="A31" s="220" t="s">
        <v>474</v>
      </c>
      <c r="B31" s="215">
        <v>600</v>
      </c>
    </row>
    <row r="32" s="209" customFormat="true" ht="24" customHeight="true" spans="1:2">
      <c r="A32" s="220" t="s">
        <v>475</v>
      </c>
      <c r="B32" s="215">
        <v>7250</v>
      </c>
    </row>
    <row r="33" s="209" customFormat="true" ht="24" customHeight="true" spans="1:2">
      <c r="A33" s="220" t="s">
        <v>476</v>
      </c>
      <c r="B33" s="215"/>
    </row>
    <row r="34" s="209" customFormat="true" ht="24" customHeight="true" spans="1:2">
      <c r="A34" s="220" t="s">
        <v>477</v>
      </c>
      <c r="B34" s="215"/>
    </row>
    <row r="35" s="209" customFormat="true" ht="24" customHeight="true" spans="1:2">
      <c r="A35" s="220" t="s">
        <v>478</v>
      </c>
      <c r="B35" s="215">
        <v>13667</v>
      </c>
    </row>
    <row r="36" s="209" customFormat="true" ht="24" customHeight="true" spans="1:2">
      <c r="A36" s="220" t="s">
        <v>479</v>
      </c>
      <c r="B36" s="215">
        <v>5788</v>
      </c>
    </row>
    <row r="37" s="209" customFormat="true" ht="24" customHeight="true" spans="1:2">
      <c r="A37" s="220" t="s">
        <v>480</v>
      </c>
      <c r="B37" s="215"/>
    </row>
    <row r="38" s="209" customFormat="true" ht="24" customHeight="true" spans="1:2">
      <c r="A38" s="219" t="s">
        <v>481</v>
      </c>
      <c r="B38" s="215"/>
    </row>
    <row r="39" s="209" customFormat="true" ht="24" customHeight="true" spans="1:2">
      <c r="A39" s="220" t="s">
        <v>482</v>
      </c>
      <c r="B39" s="220">
        <v>16000</v>
      </c>
    </row>
    <row r="40" s="209" customFormat="true" ht="24" customHeight="true" spans="1:2">
      <c r="A40" s="220" t="s">
        <v>483</v>
      </c>
      <c r="B40" s="220">
        <v>3592</v>
      </c>
    </row>
    <row r="41" s="209" customFormat="true" ht="24" customHeight="true" spans="1:2">
      <c r="A41" s="220" t="s">
        <v>484</v>
      </c>
      <c r="B41" s="220"/>
    </row>
    <row r="42" s="209" customFormat="true" ht="24" customHeight="true" spans="1:2">
      <c r="A42" s="220" t="s">
        <v>485</v>
      </c>
      <c r="B42" s="220"/>
    </row>
    <row r="43" s="209" customFormat="true" ht="24" customHeight="true" spans="1:2">
      <c r="A43" s="220" t="s">
        <v>486</v>
      </c>
      <c r="B43" s="220"/>
    </row>
    <row r="44" s="209" customFormat="true" ht="24" customHeight="true" spans="1:2">
      <c r="A44" s="220" t="s">
        <v>487</v>
      </c>
      <c r="B44" s="220"/>
    </row>
    <row r="45" s="209" customFormat="true" ht="24" customHeight="true" spans="1:2">
      <c r="A45" s="220" t="s">
        <v>488</v>
      </c>
      <c r="B45" s="220"/>
    </row>
    <row r="46" s="209" customFormat="true" ht="24" customHeight="true" spans="1:2">
      <c r="A46" s="220" t="s">
        <v>489</v>
      </c>
      <c r="B46" s="220"/>
    </row>
    <row r="47" s="209" customFormat="true" ht="24" customHeight="true" spans="1:2">
      <c r="A47" s="220" t="s">
        <v>490</v>
      </c>
      <c r="B47" s="220"/>
    </row>
    <row r="48" s="209" customFormat="true" ht="24" customHeight="true" spans="1:2">
      <c r="A48" s="220" t="s">
        <v>491</v>
      </c>
      <c r="B48" s="220"/>
    </row>
    <row r="49" s="209" customFormat="true" ht="24" customHeight="true" spans="1:2">
      <c r="A49" s="221" t="s">
        <v>492</v>
      </c>
      <c r="B49" s="221">
        <v>2563</v>
      </c>
    </row>
    <row r="50" s="209" customFormat="true" ht="24" customHeight="true" spans="1:2">
      <c r="A50" s="213" t="s">
        <v>493</v>
      </c>
      <c r="B50" s="214">
        <f>SUM(B51:B71)</f>
        <v>1871</v>
      </c>
    </row>
    <row r="51" s="209" customFormat="true" ht="24" customHeight="true" spans="1:2">
      <c r="A51" s="221" t="s">
        <v>494</v>
      </c>
      <c r="B51" s="221"/>
    </row>
    <row r="52" s="209" customFormat="true" ht="24" customHeight="true" spans="1:2">
      <c r="A52" s="221" t="s">
        <v>495</v>
      </c>
      <c r="B52" s="221"/>
    </row>
    <row r="53" s="209" customFormat="true" ht="24" customHeight="true" spans="1:2">
      <c r="A53" s="221" t="s">
        <v>496</v>
      </c>
      <c r="B53" s="221"/>
    </row>
    <row r="54" s="209" customFormat="true" ht="24" customHeight="true" spans="1:2">
      <c r="A54" s="221" t="s">
        <v>497</v>
      </c>
      <c r="B54" s="221"/>
    </row>
    <row r="55" s="209" customFormat="true" ht="24" customHeight="true" spans="1:2">
      <c r="A55" s="221" t="s">
        <v>498</v>
      </c>
      <c r="B55" s="221"/>
    </row>
    <row r="56" s="209" customFormat="true" ht="24" customHeight="true" spans="1:2">
      <c r="A56" s="221" t="s">
        <v>499</v>
      </c>
      <c r="B56" s="221"/>
    </row>
    <row r="57" s="209" customFormat="true" ht="24" customHeight="true" spans="1:2">
      <c r="A57" s="221" t="s">
        <v>500</v>
      </c>
      <c r="B57" s="221"/>
    </row>
    <row r="58" s="209" customFormat="true" ht="24" customHeight="true" spans="1:2">
      <c r="A58" s="221" t="s">
        <v>501</v>
      </c>
      <c r="B58" s="221"/>
    </row>
    <row r="59" s="209" customFormat="true" ht="24" customHeight="true" spans="1:2">
      <c r="A59" s="221" t="s">
        <v>502</v>
      </c>
      <c r="B59" s="221">
        <v>181</v>
      </c>
    </row>
    <row r="60" s="209" customFormat="true" ht="24" customHeight="true" spans="1:2">
      <c r="A60" s="221" t="s">
        <v>503</v>
      </c>
      <c r="B60" s="221"/>
    </row>
    <row r="61" s="209" customFormat="true" ht="24" customHeight="true" spans="1:2">
      <c r="A61" s="221" t="s">
        <v>504</v>
      </c>
      <c r="B61" s="221"/>
    </row>
    <row r="62" s="209" customFormat="true" ht="24" customHeight="true" spans="1:2">
      <c r="A62" s="221" t="s">
        <v>505</v>
      </c>
      <c r="B62" s="221">
        <v>1690</v>
      </c>
    </row>
    <row r="63" s="209" customFormat="true" ht="24" customHeight="true" spans="1:2">
      <c r="A63" s="221" t="s">
        <v>506</v>
      </c>
      <c r="B63" s="221"/>
    </row>
    <row r="64" s="209" customFormat="true" ht="24" customHeight="true" spans="1:2">
      <c r="A64" s="221" t="s">
        <v>507</v>
      </c>
      <c r="B64" s="221"/>
    </row>
    <row r="65" s="209" customFormat="true" ht="24" customHeight="true" spans="1:2">
      <c r="A65" s="221" t="s">
        <v>508</v>
      </c>
      <c r="B65" s="221"/>
    </row>
    <row r="66" s="209" customFormat="true" ht="24" customHeight="true" spans="1:2">
      <c r="A66" s="221" t="s">
        <v>509</v>
      </c>
      <c r="B66" s="221"/>
    </row>
    <row r="67" s="209" customFormat="true" ht="24" customHeight="true" spans="1:2">
      <c r="A67" s="221" t="s">
        <v>510</v>
      </c>
      <c r="B67" s="221"/>
    </row>
    <row r="68" s="209" customFormat="true" ht="24" customHeight="true" spans="1:2">
      <c r="A68" s="221" t="s">
        <v>511</v>
      </c>
      <c r="B68" s="221"/>
    </row>
    <row r="69" s="209" customFormat="true" ht="24" customHeight="true" spans="1:2">
      <c r="A69" s="221" t="s">
        <v>512</v>
      </c>
      <c r="B69" s="221"/>
    </row>
    <row r="70" s="209" customFormat="true" ht="24" customHeight="true" spans="1:2">
      <c r="A70" s="221" t="s">
        <v>513</v>
      </c>
      <c r="B70" s="221"/>
    </row>
    <row r="71" s="209" customFormat="true" ht="24" customHeight="true" spans="1:2">
      <c r="A71" s="222" t="s">
        <v>514</v>
      </c>
      <c r="B71" s="222"/>
    </row>
  </sheetData>
  <mergeCells count="1">
    <mergeCell ref="A1:B1"/>
  </mergeCells>
  <printOptions horizontalCentered="true"/>
  <pageMargins left="0.786805555555556" right="0.786805555555556" top="0.786805555555556" bottom="0.944444444444444" header="0.511805555555556" footer="0.786805555555556"/>
  <pageSetup paperSize="9" firstPageNumber="37" fitToHeight="0" orientation="portrait" useFirstPageNumber="true" horizontalDpi="600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true"/>
  </sheetPr>
  <dimension ref="A1:B107"/>
  <sheetViews>
    <sheetView view="pageBreakPreview" zoomScaleNormal="100" zoomScaleSheetLayoutView="100" workbookViewId="0">
      <selection activeCell="L20" sqref="L20"/>
    </sheetView>
  </sheetViews>
  <sheetFormatPr defaultColWidth="9" defaultRowHeight="24" customHeight="true" outlineLevelCol="1"/>
  <cols>
    <col min="1" max="1" width="45.9916666666667" style="84" customWidth="true"/>
    <col min="2" max="2" width="36.8833333333333" style="126" customWidth="true"/>
    <col min="3" max="16384" width="9" style="84"/>
  </cols>
  <sheetData>
    <row r="1" s="77" customFormat="true" ht="37" customHeight="true" spans="1:2">
      <c r="A1" s="34" t="s">
        <v>540</v>
      </c>
      <c r="B1" s="34"/>
    </row>
    <row r="2" s="78" customFormat="true" ht="23" customHeight="true" spans="1:2">
      <c r="A2" s="198"/>
      <c r="B2" s="198" t="s">
        <v>541</v>
      </c>
    </row>
    <row r="3" s="198" customFormat="true" ht="29" customHeight="true" spans="1:2">
      <c r="A3" s="23" t="s">
        <v>542</v>
      </c>
      <c r="B3" s="23" t="s">
        <v>4</v>
      </c>
    </row>
    <row r="4" s="199" customFormat="true" ht="29" customHeight="true" spans="1:2">
      <c r="A4" s="24" t="s">
        <v>543</v>
      </c>
      <c r="B4" s="202">
        <f>SUM(B5:B8)</f>
        <v>64685</v>
      </c>
    </row>
    <row r="5" s="198" customFormat="true" ht="29" customHeight="true" spans="1:2">
      <c r="A5" s="203" t="s">
        <v>544</v>
      </c>
      <c r="B5" s="204">
        <v>53196</v>
      </c>
    </row>
    <row r="6" s="198" customFormat="true" ht="29" customHeight="true" spans="1:2">
      <c r="A6" s="203" t="s">
        <v>545</v>
      </c>
      <c r="B6" s="204">
        <v>6303</v>
      </c>
    </row>
    <row r="7" s="198" customFormat="true" ht="29" customHeight="true" spans="1:2">
      <c r="A7" s="203" t="s">
        <v>546</v>
      </c>
      <c r="B7" s="204">
        <v>2824</v>
      </c>
    </row>
    <row r="8" s="198" customFormat="true" ht="29" customHeight="true" spans="1:2">
      <c r="A8" s="203" t="s">
        <v>547</v>
      </c>
      <c r="B8" s="204">
        <v>2362</v>
      </c>
    </row>
    <row r="9" s="199" customFormat="true" ht="29" customHeight="true" spans="1:2">
      <c r="A9" s="24" t="s">
        <v>548</v>
      </c>
      <c r="B9" s="202">
        <f>SUM(B10:B19)</f>
        <v>27401</v>
      </c>
    </row>
    <row r="10" s="198" customFormat="true" ht="29" customHeight="true" spans="1:2">
      <c r="A10" s="203" t="s">
        <v>549</v>
      </c>
      <c r="B10" s="204">
        <v>12404</v>
      </c>
    </row>
    <row r="11" s="198" customFormat="true" ht="29" customHeight="true" spans="1:2">
      <c r="A11" s="203" t="s">
        <v>550</v>
      </c>
      <c r="B11" s="204">
        <v>350</v>
      </c>
    </row>
    <row r="12" s="198" customFormat="true" ht="29" customHeight="true" spans="1:2">
      <c r="A12" s="203" t="s">
        <v>551</v>
      </c>
      <c r="B12" s="204">
        <v>255</v>
      </c>
    </row>
    <row r="13" s="198" customFormat="true" ht="29" customHeight="true" spans="1:2">
      <c r="A13" s="203" t="s">
        <v>552</v>
      </c>
      <c r="B13" s="204">
        <v>155</v>
      </c>
    </row>
    <row r="14" s="198" customFormat="true" ht="29" customHeight="true" spans="1:2">
      <c r="A14" s="203" t="s">
        <v>553</v>
      </c>
      <c r="B14" s="204">
        <v>816</v>
      </c>
    </row>
    <row r="15" s="198" customFormat="true" ht="29" customHeight="true" spans="1:2">
      <c r="A15" s="203" t="s">
        <v>554</v>
      </c>
      <c r="B15" s="204">
        <v>480</v>
      </c>
    </row>
    <row r="16" s="198" customFormat="true" ht="29" customHeight="true" spans="1:2">
      <c r="A16" s="203" t="s">
        <v>555</v>
      </c>
      <c r="B16" s="204"/>
    </row>
    <row r="17" s="198" customFormat="true" ht="29" customHeight="true" spans="1:2">
      <c r="A17" s="203" t="s">
        <v>556</v>
      </c>
      <c r="B17" s="204">
        <v>419</v>
      </c>
    </row>
    <row r="18" s="198" customFormat="true" ht="29" customHeight="true" spans="1:2">
      <c r="A18" s="203" t="s">
        <v>557</v>
      </c>
      <c r="B18" s="204">
        <v>3393</v>
      </c>
    </row>
    <row r="19" s="198" customFormat="true" ht="29" customHeight="true" spans="1:2">
      <c r="A19" s="203" t="s">
        <v>558</v>
      </c>
      <c r="B19" s="204">
        <f>4452+600+1587+490+2000</f>
        <v>9129</v>
      </c>
    </row>
    <row r="20" s="198" customFormat="true" ht="29" customHeight="true" spans="1:2">
      <c r="A20" s="24" t="s">
        <v>559</v>
      </c>
      <c r="B20" s="202">
        <f>SUM(B21:B26)</f>
        <v>36112</v>
      </c>
    </row>
    <row r="21" s="198" customFormat="true" ht="29" customHeight="true" spans="1:2">
      <c r="A21" s="203" t="s">
        <v>560</v>
      </c>
      <c r="B21" s="204"/>
    </row>
    <row r="22" s="198" customFormat="true" ht="29" customHeight="true" spans="1:2">
      <c r="A22" s="203" t="s">
        <v>561</v>
      </c>
      <c r="B22" s="204">
        <f>154+2440+480+5000+247</f>
        <v>8321</v>
      </c>
    </row>
    <row r="23" s="198" customFormat="true" ht="29" customHeight="true" spans="1:2">
      <c r="A23" s="203" t="s">
        <v>562</v>
      </c>
      <c r="B23" s="204">
        <v>50</v>
      </c>
    </row>
    <row r="24" s="198" customFormat="true" ht="29" customHeight="true" spans="1:2">
      <c r="A24" s="203" t="s">
        <v>563</v>
      </c>
      <c r="B24" s="204">
        <v>280</v>
      </c>
    </row>
    <row r="25" s="198" customFormat="true" ht="29" customHeight="true" spans="1:2">
      <c r="A25" s="203" t="s">
        <v>564</v>
      </c>
      <c r="B25" s="204">
        <v>200</v>
      </c>
    </row>
    <row r="26" s="198" customFormat="true" ht="29" customHeight="true" spans="1:2">
      <c r="A26" s="203" t="s">
        <v>565</v>
      </c>
      <c r="B26" s="204">
        <f>13175+4396+9690</f>
        <v>27261</v>
      </c>
    </row>
    <row r="27" s="198" customFormat="true" ht="29" customHeight="true" spans="1:2">
      <c r="A27" s="24" t="s">
        <v>566</v>
      </c>
      <c r="B27" s="202">
        <f>SUM(B28:B33)</f>
        <v>4627</v>
      </c>
    </row>
    <row r="28" s="198" customFormat="true" ht="29" customHeight="true" spans="1:2">
      <c r="A28" s="203" t="s">
        <v>560</v>
      </c>
      <c r="B28" s="204">
        <v>500</v>
      </c>
    </row>
    <row r="29" s="198" customFormat="true" ht="29" customHeight="true" spans="1:2">
      <c r="A29" s="203" t="s">
        <v>561</v>
      </c>
      <c r="B29" s="204"/>
    </row>
    <row r="30" s="198" customFormat="true" ht="29" customHeight="true" spans="1:2">
      <c r="A30" s="203" t="s">
        <v>562</v>
      </c>
      <c r="B30" s="204"/>
    </row>
    <row r="31" s="198" customFormat="true" ht="29" customHeight="true" spans="1:2">
      <c r="A31" s="203" t="s">
        <v>563</v>
      </c>
      <c r="B31" s="204">
        <v>35</v>
      </c>
    </row>
    <row r="32" s="198" customFormat="true" ht="29" customHeight="true" spans="1:2">
      <c r="A32" s="203" t="s">
        <v>564</v>
      </c>
      <c r="B32" s="204"/>
    </row>
    <row r="33" s="198" customFormat="true" ht="29" customHeight="true" spans="1:2">
      <c r="A33" s="203" t="s">
        <v>565</v>
      </c>
      <c r="B33" s="204">
        <f>3559+533</f>
        <v>4092</v>
      </c>
    </row>
    <row r="34" s="198" customFormat="true" ht="29" customHeight="true" spans="1:2">
      <c r="A34" s="24" t="s">
        <v>567</v>
      </c>
      <c r="B34" s="202">
        <f>SUM(B35:B36)</f>
        <v>110524</v>
      </c>
    </row>
    <row r="35" s="198" customFormat="true" ht="29" customHeight="true" spans="1:2">
      <c r="A35" s="203" t="s">
        <v>568</v>
      </c>
      <c r="B35" s="204">
        <v>87669</v>
      </c>
    </row>
    <row r="36" s="198" customFormat="true" ht="29" customHeight="true" spans="1:2">
      <c r="A36" s="203" t="s">
        <v>569</v>
      </c>
      <c r="B36" s="204">
        <f>13002+3658+1195+2000+3000</f>
        <v>22855</v>
      </c>
    </row>
    <row r="37" s="198" customFormat="true" ht="29" customHeight="true" spans="1:2">
      <c r="A37" s="24" t="s">
        <v>570</v>
      </c>
      <c r="B37" s="202">
        <f>SUM(B38:B39)</f>
        <v>8105</v>
      </c>
    </row>
    <row r="38" s="198" customFormat="true" ht="29" customHeight="true" spans="1:2">
      <c r="A38" s="203" t="s">
        <v>571</v>
      </c>
      <c r="B38" s="204">
        <f>200+1470+2500</f>
        <v>4170</v>
      </c>
    </row>
    <row r="39" s="198" customFormat="true" ht="29" customHeight="true" spans="1:2">
      <c r="A39" s="203" t="s">
        <v>572</v>
      </c>
      <c r="B39" s="204">
        <v>3935</v>
      </c>
    </row>
    <row r="40" s="198" customFormat="true" ht="29" customHeight="true" spans="1:2">
      <c r="A40" s="24" t="s">
        <v>573</v>
      </c>
      <c r="B40" s="202">
        <f>SUM(B41:B43)</f>
        <v>614</v>
      </c>
    </row>
    <row r="41" s="198" customFormat="true" ht="29" customHeight="true" spans="1:2">
      <c r="A41" s="203" t="s">
        <v>574</v>
      </c>
      <c r="B41" s="204">
        <v>389</v>
      </c>
    </row>
    <row r="42" s="198" customFormat="true" ht="29" customHeight="true" spans="1:2">
      <c r="A42" s="203" t="s">
        <v>575</v>
      </c>
      <c r="B42" s="204">
        <v>100</v>
      </c>
    </row>
    <row r="43" s="198" customFormat="true" ht="29" customHeight="true" spans="1:2">
      <c r="A43" s="203" t="s">
        <v>576</v>
      </c>
      <c r="B43" s="204">
        <f>110+15</f>
        <v>125</v>
      </c>
    </row>
    <row r="44" s="199" customFormat="true" ht="29" customHeight="true" spans="1:2">
      <c r="A44" s="24" t="s">
        <v>577</v>
      </c>
      <c r="B44" s="202">
        <f>SUM(B45:B49)</f>
        <v>61787</v>
      </c>
    </row>
    <row r="45" s="198" customFormat="true" ht="29" customHeight="true" spans="1:2">
      <c r="A45" s="203" t="s">
        <v>578</v>
      </c>
      <c r="B45" s="204">
        <f>24565-9800+6280+2000+7000</f>
        <v>30045</v>
      </c>
    </row>
    <row r="46" s="198" customFormat="true" ht="29" customHeight="true" spans="1:2">
      <c r="A46" s="203" t="s">
        <v>579</v>
      </c>
      <c r="B46" s="204">
        <f>9800+536+1313</f>
        <v>11649</v>
      </c>
    </row>
    <row r="47" s="198" customFormat="true" ht="29" customHeight="true" spans="1:2">
      <c r="A47" s="203" t="s">
        <v>580</v>
      </c>
      <c r="B47" s="204"/>
    </row>
    <row r="48" s="198" customFormat="true" ht="29" customHeight="true" spans="1:2">
      <c r="A48" s="203" t="s">
        <v>581</v>
      </c>
      <c r="B48" s="204">
        <f>10183+863</f>
        <v>11046</v>
      </c>
    </row>
    <row r="49" s="198" customFormat="true" ht="29" customHeight="true" spans="1:2">
      <c r="A49" s="203" t="s">
        <v>582</v>
      </c>
      <c r="B49" s="204">
        <f>2711+4516+1474+346</f>
        <v>9047</v>
      </c>
    </row>
    <row r="50" s="208" customFormat="true" ht="29" customHeight="true" spans="1:2">
      <c r="A50" s="24" t="s">
        <v>583</v>
      </c>
      <c r="B50" s="202">
        <f>B51</f>
        <v>3125</v>
      </c>
    </row>
    <row r="51" s="208" customFormat="true" ht="29" customHeight="true" spans="1:2">
      <c r="A51" s="203" t="s">
        <v>584</v>
      </c>
      <c r="B51" s="204">
        <f>1500+1381+244</f>
        <v>3125</v>
      </c>
    </row>
    <row r="52" s="208" customFormat="true" ht="29" customHeight="true" spans="1:2">
      <c r="A52" s="205" t="s">
        <v>585</v>
      </c>
      <c r="B52" s="206">
        <f>B53+B54</f>
        <v>10699</v>
      </c>
    </row>
    <row r="53" s="208" customFormat="true" ht="29" customHeight="true" spans="1:2">
      <c r="A53" s="203" t="s">
        <v>586</v>
      </c>
      <c r="B53" s="204">
        <v>10694</v>
      </c>
    </row>
    <row r="54" s="208" customFormat="true" ht="29" customHeight="true" spans="1:2">
      <c r="A54" s="203" t="s">
        <v>587</v>
      </c>
      <c r="B54" s="204">
        <v>5</v>
      </c>
    </row>
    <row r="55" s="208" customFormat="true" ht="29" customHeight="true" spans="1:2">
      <c r="A55" s="205" t="s">
        <v>588</v>
      </c>
      <c r="B55" s="202"/>
    </row>
    <row r="56" s="208" customFormat="true" ht="29" customHeight="true" spans="1:2">
      <c r="A56" s="24" t="s">
        <v>589</v>
      </c>
      <c r="B56" s="202">
        <v>6434</v>
      </c>
    </row>
    <row r="57" s="208" customFormat="true" ht="29" customHeight="true" spans="1:2">
      <c r="A57" s="24" t="s">
        <v>430</v>
      </c>
      <c r="B57" s="202">
        <f>B58</f>
        <v>7780</v>
      </c>
    </row>
    <row r="58" s="208" customFormat="true" ht="29" customHeight="true" spans="1:2">
      <c r="A58" s="203" t="s">
        <v>590</v>
      </c>
      <c r="B58" s="204">
        <f>4707+343+2730</f>
        <v>7780</v>
      </c>
    </row>
    <row r="59" s="199" customFormat="true" ht="29" customHeight="true" spans="1:2">
      <c r="A59" s="23" t="s">
        <v>591</v>
      </c>
      <c r="B59" s="202">
        <f>B4+B9+B20+B27+B34+B37+B40+B44+B50+B52+B57+B56+B55</f>
        <v>341893</v>
      </c>
    </row>
    <row r="60" s="84" customFormat="true" customHeight="true" spans="2:2">
      <c r="B60" s="126"/>
    </row>
    <row r="61" s="84" customFormat="true" customHeight="true" spans="2:2">
      <c r="B61" s="126"/>
    </row>
    <row r="62" s="84" customFormat="true" customHeight="true" spans="2:2">
      <c r="B62" s="126"/>
    </row>
    <row r="63" s="84" customFormat="true" customHeight="true" spans="2:2">
      <c r="B63" s="126"/>
    </row>
    <row r="64" s="84" customFormat="true" customHeight="true" spans="2:2">
      <c r="B64" s="126"/>
    </row>
    <row r="65" s="84" customFormat="true" customHeight="true" spans="2:2">
      <c r="B65" s="126"/>
    </row>
    <row r="66" s="84" customFormat="true" customHeight="true" spans="2:2">
      <c r="B66" s="126"/>
    </row>
    <row r="67" s="84" customFormat="true" customHeight="true" spans="2:2">
      <c r="B67" s="126"/>
    </row>
    <row r="68" s="84" customFormat="true" customHeight="true" spans="2:2">
      <c r="B68" s="126"/>
    </row>
    <row r="69" s="84" customFormat="true" customHeight="true" spans="2:2">
      <c r="B69" s="126"/>
    </row>
    <row r="70" s="84" customFormat="true" customHeight="true" spans="2:2">
      <c r="B70" s="126"/>
    </row>
    <row r="71" s="84" customFormat="true" customHeight="true" spans="2:2">
      <c r="B71" s="126"/>
    </row>
    <row r="72" s="84" customFormat="true" customHeight="true" spans="2:2">
      <c r="B72" s="126"/>
    </row>
    <row r="73" s="84" customFormat="true" customHeight="true" spans="2:2">
      <c r="B73" s="126"/>
    </row>
    <row r="74" s="84" customFormat="true" customHeight="true" spans="2:2">
      <c r="B74" s="126"/>
    </row>
    <row r="75" s="84" customFormat="true" customHeight="true" spans="2:2">
      <c r="B75" s="126"/>
    </row>
    <row r="76" s="84" customFormat="true" customHeight="true" spans="2:2">
      <c r="B76" s="126"/>
    </row>
    <row r="77" s="84" customFormat="true" customHeight="true" spans="2:2">
      <c r="B77" s="126"/>
    </row>
    <row r="78" s="84" customFormat="true" customHeight="true" spans="2:2">
      <c r="B78" s="126"/>
    </row>
    <row r="79" s="84" customFormat="true" customHeight="true" spans="2:2">
      <c r="B79" s="126"/>
    </row>
    <row r="80" s="84" customFormat="true" customHeight="true" spans="2:2">
      <c r="B80" s="126"/>
    </row>
    <row r="81" s="84" customFormat="true" customHeight="true" spans="2:2">
      <c r="B81" s="126"/>
    </row>
    <row r="82" s="84" customFormat="true" customHeight="true" spans="2:2">
      <c r="B82" s="126"/>
    </row>
    <row r="83" s="84" customFormat="true" customHeight="true" spans="2:2">
      <c r="B83" s="126"/>
    </row>
    <row r="84" s="84" customFormat="true" customHeight="true" spans="2:2">
      <c r="B84" s="126"/>
    </row>
    <row r="85" s="84" customFormat="true" customHeight="true" spans="2:2">
      <c r="B85" s="126"/>
    </row>
    <row r="86" s="84" customFormat="true" customHeight="true" spans="2:2">
      <c r="B86" s="126"/>
    </row>
    <row r="87" s="84" customFormat="true" customHeight="true" spans="2:2">
      <c r="B87" s="126"/>
    </row>
    <row r="88" s="84" customFormat="true" customHeight="true" spans="2:2">
      <c r="B88" s="126"/>
    </row>
    <row r="89" s="84" customFormat="true" customHeight="true" spans="2:2">
      <c r="B89" s="126"/>
    </row>
    <row r="90" s="84" customFormat="true" customHeight="true" spans="2:2">
      <c r="B90" s="126"/>
    </row>
    <row r="91" s="84" customFormat="true" customHeight="true" spans="2:2">
      <c r="B91" s="126"/>
    </row>
    <row r="92" s="84" customFormat="true" customHeight="true" spans="2:2">
      <c r="B92" s="126"/>
    </row>
    <row r="93" s="84" customFormat="true" customHeight="true" spans="2:2">
      <c r="B93" s="126"/>
    </row>
    <row r="94" s="84" customFormat="true" customHeight="true" spans="2:2">
      <c r="B94" s="126"/>
    </row>
    <row r="95" s="84" customFormat="true" customHeight="true" spans="2:2">
      <c r="B95" s="126"/>
    </row>
    <row r="96" s="84" customFormat="true" customHeight="true" spans="2:2">
      <c r="B96" s="126"/>
    </row>
    <row r="97" s="84" customFormat="true" customHeight="true" spans="2:2">
      <c r="B97" s="126"/>
    </row>
    <row r="98" s="84" customFormat="true" customHeight="true" spans="2:2">
      <c r="B98" s="126"/>
    </row>
    <row r="99" s="84" customFormat="true" customHeight="true" spans="2:2">
      <c r="B99" s="126"/>
    </row>
    <row r="100" s="84" customFormat="true" customHeight="true" spans="2:2">
      <c r="B100" s="126"/>
    </row>
    <row r="101" s="84" customFormat="true" customHeight="true" spans="2:2">
      <c r="B101" s="126"/>
    </row>
    <row r="102" s="84" customFormat="true" customHeight="true" spans="2:2">
      <c r="B102" s="126"/>
    </row>
    <row r="103" s="84" customFormat="true" customHeight="true" spans="2:2">
      <c r="B103" s="126"/>
    </row>
    <row r="104" s="84" customFormat="true" customHeight="true" spans="2:2">
      <c r="B104" s="126"/>
    </row>
    <row r="105" s="84" customFormat="true" customHeight="true" spans="2:2">
      <c r="B105" s="126"/>
    </row>
    <row r="106" s="84" customFormat="true" customHeight="true" spans="2:2">
      <c r="B106" s="126"/>
    </row>
    <row r="107" s="84" customFormat="true" customHeight="true" spans="2:2">
      <c r="B107" s="126"/>
    </row>
  </sheetData>
  <sheetProtection selectLockedCells="1" selectUnlockedCells="1"/>
  <mergeCells count="1">
    <mergeCell ref="A1:B1"/>
  </mergeCells>
  <printOptions horizontalCentered="true"/>
  <pageMargins left="0.786805555555556" right="0.786805555555556" top="0.786805555555556" bottom="0.944444444444444" header="0.511805555555556" footer="0.786805555555556"/>
  <pageSetup paperSize="9" firstPageNumber="43" fitToHeight="0" orientation="portrait" useFirstPageNumber="true" horizontalDpi="600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7"/>
  <sheetViews>
    <sheetView view="pageBreakPreview" zoomScaleNormal="100" zoomScaleSheetLayoutView="100" workbookViewId="0">
      <selection activeCell="A1" sqref="A1:B1"/>
    </sheetView>
  </sheetViews>
  <sheetFormatPr defaultColWidth="10" defaultRowHeight="24" customHeight="true" outlineLevelCol="1"/>
  <cols>
    <col min="1" max="1" width="46.9166666666667" style="84" customWidth="true"/>
    <col min="2" max="2" width="34.5" style="126" customWidth="true"/>
    <col min="3" max="16384" width="10" style="84"/>
  </cols>
  <sheetData>
    <row r="1" s="77" customFormat="true" ht="37" customHeight="true" spans="1:2">
      <c r="A1" s="200" t="s">
        <v>592</v>
      </c>
      <c r="B1" s="88"/>
    </row>
    <row r="2" s="78" customFormat="true" ht="23" customHeight="true" spans="1:2">
      <c r="A2" s="198"/>
      <c r="B2" s="201" t="s">
        <v>541</v>
      </c>
    </row>
    <row r="3" s="198" customFormat="true" ht="27" customHeight="true" spans="1:2">
      <c r="A3" s="23" t="s">
        <v>542</v>
      </c>
      <c r="B3" s="23" t="s">
        <v>4</v>
      </c>
    </row>
    <row r="4" s="199" customFormat="true" ht="27" customHeight="true" spans="1:2">
      <c r="A4" s="24" t="s">
        <v>543</v>
      </c>
      <c r="B4" s="202">
        <f>SUM(B5:B8)</f>
        <v>64685</v>
      </c>
    </row>
    <row r="5" s="198" customFormat="true" ht="27" customHeight="true" spans="1:2">
      <c r="A5" s="203" t="s">
        <v>544</v>
      </c>
      <c r="B5" s="204">
        <v>53196</v>
      </c>
    </row>
    <row r="6" s="198" customFormat="true" ht="27" customHeight="true" spans="1:2">
      <c r="A6" s="203" t="s">
        <v>545</v>
      </c>
      <c r="B6" s="204">
        <v>6303</v>
      </c>
    </row>
    <row r="7" s="198" customFormat="true" ht="27" customHeight="true" spans="1:2">
      <c r="A7" s="203" t="s">
        <v>546</v>
      </c>
      <c r="B7" s="204">
        <v>2824</v>
      </c>
    </row>
    <row r="8" s="198" customFormat="true" ht="27" customHeight="true" spans="1:2">
      <c r="A8" s="203" t="s">
        <v>547</v>
      </c>
      <c r="B8" s="204">
        <v>2362</v>
      </c>
    </row>
    <row r="9" s="199" customFormat="true" ht="27" customHeight="true" spans="1:2">
      <c r="A9" s="24" t="s">
        <v>548</v>
      </c>
      <c r="B9" s="202">
        <f>SUM(B10:B19)</f>
        <v>22724</v>
      </c>
    </row>
    <row r="10" s="198" customFormat="true" ht="27" customHeight="true" spans="1:2">
      <c r="A10" s="203" t="s">
        <v>549</v>
      </c>
      <c r="B10" s="204">
        <v>12404</v>
      </c>
    </row>
    <row r="11" s="198" customFormat="true" ht="27" customHeight="true" spans="1:2">
      <c r="A11" s="203" t="s">
        <v>550</v>
      </c>
      <c r="B11" s="204">
        <v>350</v>
      </c>
    </row>
    <row r="12" s="198" customFormat="true" ht="27" customHeight="true" spans="1:2">
      <c r="A12" s="203" t="s">
        <v>551</v>
      </c>
      <c r="B12" s="204">
        <v>255</v>
      </c>
    </row>
    <row r="13" s="198" customFormat="true" ht="27" customHeight="true" spans="1:2">
      <c r="A13" s="203" t="s">
        <v>552</v>
      </c>
      <c r="B13" s="204">
        <v>155</v>
      </c>
    </row>
    <row r="14" s="198" customFormat="true" ht="27" customHeight="true" spans="1:2">
      <c r="A14" s="203" t="s">
        <v>553</v>
      </c>
      <c r="B14" s="204">
        <v>816</v>
      </c>
    </row>
    <row r="15" s="198" customFormat="true" ht="27" customHeight="true" spans="1:2">
      <c r="A15" s="203" t="s">
        <v>554</v>
      </c>
      <c r="B15" s="204">
        <v>480</v>
      </c>
    </row>
    <row r="16" s="198" customFormat="true" ht="27" customHeight="true" spans="1:2">
      <c r="A16" s="203" t="s">
        <v>555</v>
      </c>
      <c r="B16" s="204"/>
    </row>
    <row r="17" s="198" customFormat="true" ht="27" customHeight="true" spans="1:2">
      <c r="A17" s="203" t="s">
        <v>556</v>
      </c>
      <c r="B17" s="204">
        <v>419</v>
      </c>
    </row>
    <row r="18" s="198" customFormat="true" ht="27" customHeight="true" spans="1:2">
      <c r="A18" s="203" t="s">
        <v>557</v>
      </c>
      <c r="B18" s="204">
        <v>3393</v>
      </c>
    </row>
    <row r="19" s="198" customFormat="true" ht="27" customHeight="true" spans="1:2">
      <c r="A19" s="203" t="s">
        <v>558</v>
      </c>
      <c r="B19" s="204">
        <v>4452</v>
      </c>
    </row>
    <row r="20" s="198" customFormat="true" ht="27" customHeight="true" spans="1:2">
      <c r="A20" s="24" t="s">
        <v>559</v>
      </c>
      <c r="B20" s="202"/>
    </row>
    <row r="21" s="198" customFormat="true" ht="27" customHeight="true" spans="1:2">
      <c r="A21" s="203" t="s">
        <v>560</v>
      </c>
      <c r="B21" s="204"/>
    </row>
    <row r="22" s="198" customFormat="true" ht="27" customHeight="true" spans="1:2">
      <c r="A22" s="203" t="s">
        <v>561</v>
      </c>
      <c r="B22" s="204"/>
    </row>
    <row r="23" s="198" customFormat="true" ht="27" customHeight="true" spans="1:2">
      <c r="A23" s="203" t="s">
        <v>562</v>
      </c>
      <c r="B23" s="204"/>
    </row>
    <row r="24" s="198" customFormat="true" ht="27" customHeight="true" spans="1:2">
      <c r="A24" s="203" t="s">
        <v>563</v>
      </c>
      <c r="B24" s="204"/>
    </row>
    <row r="25" s="198" customFormat="true" ht="27" customHeight="true" spans="1:2">
      <c r="A25" s="203" t="s">
        <v>564</v>
      </c>
      <c r="B25" s="204"/>
    </row>
    <row r="26" s="198" customFormat="true" ht="27" customHeight="true" spans="1:2">
      <c r="A26" s="203" t="s">
        <v>565</v>
      </c>
      <c r="B26" s="204"/>
    </row>
    <row r="27" s="198" customFormat="true" ht="27" customHeight="true" spans="1:2">
      <c r="A27" s="24" t="s">
        <v>566</v>
      </c>
      <c r="B27" s="202"/>
    </row>
    <row r="28" s="198" customFormat="true" ht="27" customHeight="true" spans="1:2">
      <c r="A28" s="203" t="s">
        <v>560</v>
      </c>
      <c r="B28" s="204"/>
    </row>
    <row r="29" s="198" customFormat="true" ht="27" customHeight="true" spans="1:2">
      <c r="A29" s="203" t="s">
        <v>561</v>
      </c>
      <c r="B29" s="204"/>
    </row>
    <row r="30" s="198" customFormat="true" ht="27" customHeight="true" spans="1:2">
      <c r="A30" s="203" t="s">
        <v>562</v>
      </c>
      <c r="B30" s="204"/>
    </row>
    <row r="31" s="198" customFormat="true" ht="27" customHeight="true" spans="1:2">
      <c r="A31" s="203" t="s">
        <v>563</v>
      </c>
      <c r="B31" s="204"/>
    </row>
    <row r="32" s="198" customFormat="true" ht="27" customHeight="true" spans="1:2">
      <c r="A32" s="203" t="s">
        <v>564</v>
      </c>
      <c r="B32" s="204"/>
    </row>
    <row r="33" s="198" customFormat="true" ht="27" customHeight="true" spans="1:2">
      <c r="A33" s="203" t="s">
        <v>565</v>
      </c>
      <c r="B33" s="204"/>
    </row>
    <row r="34" s="198" customFormat="true" ht="27" customHeight="true" spans="1:2">
      <c r="A34" s="24" t="s">
        <v>567</v>
      </c>
      <c r="B34" s="202">
        <f>SUM(B35:B36)</f>
        <v>100671</v>
      </c>
    </row>
    <row r="35" s="198" customFormat="true" ht="27" customHeight="true" spans="1:2">
      <c r="A35" s="203" t="s">
        <v>568</v>
      </c>
      <c r="B35" s="204">
        <v>87669</v>
      </c>
    </row>
    <row r="36" s="198" customFormat="true" ht="27" customHeight="true" spans="1:2">
      <c r="A36" s="203" t="s">
        <v>569</v>
      </c>
      <c r="B36" s="204">
        <v>13002</v>
      </c>
    </row>
    <row r="37" s="198" customFormat="true" ht="27" customHeight="true" spans="1:2">
      <c r="A37" s="24" t="s">
        <v>570</v>
      </c>
      <c r="B37" s="202"/>
    </row>
    <row r="38" s="198" customFormat="true" ht="27" customHeight="true" spans="1:2">
      <c r="A38" s="203" t="s">
        <v>571</v>
      </c>
      <c r="B38" s="204"/>
    </row>
    <row r="39" s="198" customFormat="true" ht="27" customHeight="true" spans="1:2">
      <c r="A39" s="203" t="s">
        <v>572</v>
      </c>
      <c r="B39" s="204"/>
    </row>
    <row r="40" s="198" customFormat="true" ht="27" customHeight="true" spans="1:2">
      <c r="A40" s="24" t="s">
        <v>573</v>
      </c>
      <c r="B40" s="202"/>
    </row>
    <row r="41" s="198" customFormat="true" ht="27" customHeight="true" spans="1:2">
      <c r="A41" s="203" t="s">
        <v>574</v>
      </c>
      <c r="B41" s="204"/>
    </row>
    <row r="42" s="198" customFormat="true" ht="27" customHeight="true" spans="1:2">
      <c r="A42" s="203" t="s">
        <v>575</v>
      </c>
      <c r="B42" s="204"/>
    </row>
    <row r="43" s="198" customFormat="true" ht="27" customHeight="true" spans="1:2">
      <c r="A43" s="203" t="s">
        <v>576</v>
      </c>
      <c r="B43" s="204"/>
    </row>
    <row r="44" s="199" customFormat="true" ht="27" customHeight="true" spans="1:2">
      <c r="A44" s="24" t="s">
        <v>577</v>
      </c>
      <c r="B44" s="202">
        <f>SUM(B45:B49)</f>
        <v>29308</v>
      </c>
    </row>
    <row r="45" s="198" customFormat="true" ht="27" customHeight="true" spans="1:2">
      <c r="A45" s="203" t="s">
        <v>578</v>
      </c>
      <c r="B45" s="204">
        <v>14765</v>
      </c>
    </row>
    <row r="46" s="198" customFormat="true" ht="27" customHeight="true" spans="1:2">
      <c r="A46" s="203" t="s">
        <v>579</v>
      </c>
      <c r="B46" s="204">
        <v>11649</v>
      </c>
    </row>
    <row r="47" s="198" customFormat="true" ht="27" customHeight="true" spans="1:2">
      <c r="A47" s="203" t="s">
        <v>580</v>
      </c>
      <c r="B47" s="204"/>
    </row>
    <row r="48" s="198" customFormat="true" ht="27" customHeight="true" spans="1:2">
      <c r="A48" s="203" t="s">
        <v>581</v>
      </c>
      <c r="B48" s="204">
        <v>183</v>
      </c>
    </row>
    <row r="49" s="198" customFormat="true" ht="27" customHeight="true" spans="1:2">
      <c r="A49" s="203" t="s">
        <v>582</v>
      </c>
      <c r="B49" s="204">
        <v>2711</v>
      </c>
    </row>
    <row r="50" s="198" customFormat="true" ht="27" customHeight="true" spans="1:2">
      <c r="A50" s="24" t="s">
        <v>583</v>
      </c>
      <c r="B50" s="202"/>
    </row>
    <row r="51" s="198" customFormat="true" ht="27" customHeight="true" spans="1:2">
      <c r="A51" s="203" t="s">
        <v>584</v>
      </c>
      <c r="B51" s="204"/>
    </row>
    <row r="52" s="198" customFormat="true" ht="27" customHeight="true" spans="1:2">
      <c r="A52" s="205" t="s">
        <v>585</v>
      </c>
      <c r="B52" s="206"/>
    </row>
    <row r="53" s="198" customFormat="true" ht="27" customHeight="true" spans="1:2">
      <c r="A53" s="203" t="s">
        <v>586</v>
      </c>
      <c r="B53" s="204"/>
    </row>
    <row r="54" s="198" customFormat="true" ht="27" customHeight="true" spans="1:2">
      <c r="A54" s="203" t="s">
        <v>587</v>
      </c>
      <c r="B54" s="204"/>
    </row>
    <row r="55" s="198" customFormat="true" ht="27" customHeight="true" spans="1:2">
      <c r="A55" s="205" t="s">
        <v>588</v>
      </c>
      <c r="B55" s="202"/>
    </row>
    <row r="56" s="198" customFormat="true" ht="27" customHeight="true" spans="1:2">
      <c r="A56" s="24" t="s">
        <v>589</v>
      </c>
      <c r="B56" s="202"/>
    </row>
    <row r="57" s="198" customFormat="true" ht="27" customHeight="true" spans="1:2">
      <c r="A57" s="24" t="s">
        <v>430</v>
      </c>
      <c r="B57" s="202"/>
    </row>
    <row r="58" s="198" customFormat="true" ht="27" customHeight="true" spans="1:2">
      <c r="A58" s="203" t="s">
        <v>590</v>
      </c>
      <c r="B58" s="204"/>
    </row>
    <row r="59" s="199" customFormat="true" ht="27" customHeight="true" spans="1:2">
      <c r="A59" s="23" t="s">
        <v>591</v>
      </c>
      <c r="B59" s="202">
        <f>B4+B9+B20+B27+B34+B37+B40+B44+B50+B52+B57+B56+B55</f>
        <v>217388</v>
      </c>
    </row>
    <row r="60" s="78" customFormat="true" customHeight="true" spans="2:2">
      <c r="B60" s="207"/>
    </row>
    <row r="61" s="78" customFormat="true" customHeight="true" spans="2:2">
      <c r="B61" s="207"/>
    </row>
    <row r="62" s="84" customFormat="true" customHeight="true" spans="2:2">
      <c r="B62" s="126"/>
    </row>
    <row r="63" s="84" customFormat="true" customHeight="true" spans="2:2">
      <c r="B63" s="126"/>
    </row>
    <row r="64" s="84" customFormat="true" customHeight="true" spans="2:2">
      <c r="B64" s="126"/>
    </row>
    <row r="65" s="84" customFormat="true" customHeight="true" spans="2:2">
      <c r="B65" s="126"/>
    </row>
    <row r="66" s="84" customFormat="true" customHeight="true" spans="2:2">
      <c r="B66" s="126"/>
    </row>
    <row r="67" s="84" customFormat="true" customHeight="true" spans="2:2">
      <c r="B67" s="126"/>
    </row>
    <row r="68" s="84" customFormat="true" customHeight="true" spans="2:2">
      <c r="B68" s="126"/>
    </row>
    <row r="69" s="84" customFormat="true" customHeight="true" spans="2:2">
      <c r="B69" s="126"/>
    </row>
    <row r="70" s="84" customFormat="true" customHeight="true" spans="2:2">
      <c r="B70" s="126"/>
    </row>
    <row r="71" s="84" customFormat="true" customHeight="true" spans="2:2">
      <c r="B71" s="126"/>
    </row>
    <row r="72" s="84" customFormat="true" customHeight="true" spans="2:2">
      <c r="B72" s="126"/>
    </row>
    <row r="73" s="84" customFormat="true" customHeight="true" spans="2:2">
      <c r="B73" s="126"/>
    </row>
    <row r="74" s="84" customFormat="true" customHeight="true" spans="2:2">
      <c r="B74" s="126"/>
    </row>
    <row r="75" s="84" customFormat="true" customHeight="true" spans="2:2">
      <c r="B75" s="126"/>
    </row>
    <row r="76" s="84" customFormat="true" customHeight="true" spans="2:2">
      <c r="B76" s="126"/>
    </row>
    <row r="77" s="84" customFormat="true" customHeight="true" spans="2:2">
      <c r="B77" s="126"/>
    </row>
    <row r="78" s="84" customFormat="true" customHeight="true" spans="2:2">
      <c r="B78" s="126"/>
    </row>
    <row r="79" s="84" customFormat="true" customHeight="true" spans="2:2">
      <c r="B79" s="126"/>
    </row>
    <row r="80" s="84" customFormat="true" customHeight="true" spans="2:2">
      <c r="B80" s="126"/>
    </row>
    <row r="81" s="84" customFormat="true" customHeight="true" spans="2:2">
      <c r="B81" s="126"/>
    </row>
    <row r="82" s="84" customFormat="true" customHeight="true" spans="2:2">
      <c r="B82" s="126"/>
    </row>
    <row r="83" s="84" customFormat="true" customHeight="true" spans="2:2">
      <c r="B83" s="126"/>
    </row>
    <row r="84" s="84" customFormat="true" customHeight="true" spans="2:2">
      <c r="B84" s="126"/>
    </row>
    <row r="85" s="84" customFormat="true" customHeight="true" spans="2:2">
      <c r="B85" s="126"/>
    </row>
    <row r="86" s="84" customFormat="true" customHeight="true" spans="2:2">
      <c r="B86" s="126"/>
    </row>
    <row r="87" s="84" customFormat="true" customHeight="true" spans="2:2">
      <c r="B87" s="126"/>
    </row>
    <row r="88" s="84" customFormat="true" customHeight="true" spans="2:2">
      <c r="B88" s="126"/>
    </row>
    <row r="89" s="84" customFormat="true" customHeight="true" spans="2:2">
      <c r="B89" s="126"/>
    </row>
    <row r="90" s="84" customFormat="true" customHeight="true" spans="2:2">
      <c r="B90" s="126"/>
    </row>
    <row r="91" s="84" customFormat="true" customHeight="true" spans="2:2">
      <c r="B91" s="126"/>
    </row>
    <row r="92" s="84" customFormat="true" customHeight="true" spans="2:2">
      <c r="B92" s="126"/>
    </row>
    <row r="93" s="84" customFormat="true" customHeight="true" spans="2:2">
      <c r="B93" s="126"/>
    </row>
    <row r="94" s="84" customFormat="true" customHeight="true" spans="2:2">
      <c r="B94" s="126"/>
    </row>
    <row r="95" s="84" customFormat="true" customHeight="true" spans="2:2">
      <c r="B95" s="126"/>
    </row>
    <row r="96" s="84" customFormat="true" customHeight="true" spans="2:2">
      <c r="B96" s="126"/>
    </row>
    <row r="97" s="84" customFormat="true" customHeight="true" spans="2:2">
      <c r="B97" s="126"/>
    </row>
    <row r="98" s="84" customFormat="true" customHeight="true" spans="2:2">
      <c r="B98" s="126"/>
    </row>
    <row r="99" s="84" customFormat="true" customHeight="true" spans="2:2">
      <c r="B99" s="126"/>
    </row>
    <row r="100" s="84" customFormat="true" customHeight="true" spans="2:2">
      <c r="B100" s="126"/>
    </row>
    <row r="101" s="84" customFormat="true" customHeight="true" spans="2:2">
      <c r="B101" s="126"/>
    </row>
    <row r="102" s="84" customFormat="true" customHeight="true" spans="2:2">
      <c r="B102" s="126"/>
    </row>
    <row r="103" s="84" customFormat="true" customHeight="true" spans="2:2">
      <c r="B103" s="126"/>
    </row>
    <row r="104" s="84" customFormat="true" customHeight="true" spans="2:2">
      <c r="B104" s="126"/>
    </row>
    <row r="105" s="84" customFormat="true" customHeight="true" spans="2:2">
      <c r="B105" s="126"/>
    </row>
    <row r="106" s="84" customFormat="true" customHeight="true" spans="2:2">
      <c r="B106" s="126"/>
    </row>
    <row r="107" s="84" customFormat="true" customHeight="true" spans="2:2">
      <c r="B107" s="126"/>
    </row>
  </sheetData>
  <mergeCells count="1">
    <mergeCell ref="A1:B1"/>
  </mergeCells>
  <printOptions horizontalCentered="true"/>
  <pageMargins left="0.786805555555556" right="0.786805555555556" top="0.786805555555556" bottom="0.944444444444444" header="0.511805555555556" footer="0.786805555555556"/>
  <pageSetup paperSize="9" firstPageNumber="46" fitToHeight="0" orientation="portrait" useFirstPageNumber="true" horizontalDpi="600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true"/>
  </sheetPr>
  <dimension ref="A1:B35"/>
  <sheetViews>
    <sheetView view="pageBreakPreview" zoomScaleNormal="100" zoomScaleSheetLayoutView="100" workbookViewId="0">
      <selection activeCell="A1" sqref="A1:B1"/>
    </sheetView>
  </sheetViews>
  <sheetFormatPr defaultColWidth="9" defaultRowHeight="12" outlineLevelCol="1"/>
  <cols>
    <col min="1" max="1" width="54.6" style="53" customWidth="true"/>
    <col min="2" max="2" width="25.6333333333333" style="53" customWidth="true"/>
    <col min="3" max="16384" width="9" style="53"/>
  </cols>
  <sheetData>
    <row r="1" s="77" customFormat="true" ht="30" customHeight="true" spans="1:2">
      <c r="A1" s="88" t="s">
        <v>593</v>
      </c>
      <c r="B1" s="88"/>
    </row>
    <row r="2" s="181" customFormat="true" ht="20" customHeight="true" spans="2:2">
      <c r="B2" s="194" t="s">
        <v>35</v>
      </c>
    </row>
    <row r="3" s="54" customFormat="true" ht="34" customHeight="true" spans="1:2">
      <c r="A3" s="36" t="s">
        <v>594</v>
      </c>
      <c r="B3" s="36" t="s">
        <v>595</v>
      </c>
    </row>
    <row r="4" s="54" customFormat="true" ht="34" customHeight="true" spans="1:2">
      <c r="A4" s="37" t="s">
        <v>596</v>
      </c>
      <c r="B4" s="195">
        <f>B7</f>
        <v>116</v>
      </c>
    </row>
    <row r="5" s="54" customFormat="true" ht="34" customHeight="true" spans="1:2">
      <c r="A5" s="37" t="s">
        <v>597</v>
      </c>
      <c r="B5" s="196"/>
    </row>
    <row r="6" s="54" customFormat="true" ht="34" customHeight="true" spans="1:2">
      <c r="A6" s="37" t="s">
        <v>598</v>
      </c>
      <c r="B6" s="197"/>
    </row>
    <row r="7" s="54" customFormat="true" ht="34" customHeight="true" spans="1:2">
      <c r="A7" s="39" t="s">
        <v>599</v>
      </c>
      <c r="B7" s="197">
        <v>116</v>
      </c>
    </row>
    <row r="8" s="54" customFormat="true" ht="34" customHeight="true" spans="1:2">
      <c r="A8" s="179" t="s">
        <v>303</v>
      </c>
      <c r="B8" s="196"/>
    </row>
    <row r="9" s="54" customFormat="true" ht="34" customHeight="true" spans="1:2">
      <c r="A9" s="179" t="s">
        <v>331</v>
      </c>
      <c r="B9" s="196"/>
    </row>
    <row r="10" s="54" customFormat="true" ht="34" customHeight="true" spans="1:2">
      <c r="A10" s="179" t="s">
        <v>369</v>
      </c>
      <c r="B10" s="196"/>
    </row>
    <row r="11" s="54" customFormat="true" ht="34" customHeight="true" spans="1:2">
      <c r="A11" s="179" t="s">
        <v>403</v>
      </c>
      <c r="B11" s="196"/>
    </row>
    <row r="12" s="54" customFormat="true" ht="34" customHeight="true" spans="1:2">
      <c r="A12" s="179" t="s">
        <v>413</v>
      </c>
      <c r="B12" s="196"/>
    </row>
    <row r="13" s="54" customFormat="true" ht="34" customHeight="true" spans="1:2">
      <c r="A13" s="36" t="s">
        <v>600</v>
      </c>
      <c r="B13" s="196">
        <f>B4</f>
        <v>116</v>
      </c>
    </row>
    <row r="14" s="53" customFormat="true" ht="35" customHeight="true" spans="1:1">
      <c r="A14" s="182" t="s">
        <v>601</v>
      </c>
    </row>
    <row r="15" s="53" customFormat="true" ht="20" customHeight="true"/>
    <row r="16" s="53" customFormat="true" ht="20" customHeight="true"/>
    <row r="17" s="53" customFormat="true" ht="20" customHeight="true"/>
    <row r="18" s="53" customFormat="true" ht="20" customHeight="true"/>
    <row r="19" s="53" customFormat="true" ht="20" customHeight="true"/>
    <row r="20" s="53" customFormat="true" ht="20" customHeight="true"/>
    <row r="21" s="53" customFormat="true" ht="20" customHeight="true"/>
    <row r="22" s="53" customFormat="true" ht="20" customHeight="true"/>
    <row r="23" s="53" customFormat="true" ht="20" customHeight="true"/>
    <row r="24" s="53" customFormat="true" ht="20" customHeight="true"/>
    <row r="25" s="53" customFormat="true" ht="20" customHeight="true"/>
    <row r="26" s="53" customFormat="true" ht="20" customHeight="true"/>
    <row r="27" s="53" customFormat="true" ht="20" customHeight="true"/>
    <row r="28" s="53" customFormat="true" ht="20" customHeight="true"/>
    <row r="29" s="53" customFormat="true" ht="20" customHeight="true"/>
    <row r="30" s="53" customFormat="true" ht="20" customHeight="true"/>
    <row r="31" s="53" customFormat="true" ht="20" customHeight="true"/>
    <row r="32" s="53" customFormat="true" ht="20" customHeight="true"/>
    <row r="33" s="53" customFormat="true" ht="20" customHeight="true"/>
    <row r="34" s="53" customFormat="true" ht="20" customHeight="true"/>
    <row r="35" s="53" customFormat="true" ht="20" customHeight="true"/>
  </sheetData>
  <sheetProtection selectLockedCells="1" selectUnlockedCells="1"/>
  <mergeCells count="1">
    <mergeCell ref="A1:B1"/>
  </mergeCells>
  <printOptions horizontalCentered="true"/>
  <pageMargins left="0.786805555555556" right="0.786805555555556" top="0.786805555555556" bottom="0.944444444444444" header="0.511805555555556" footer="0.786805555555556"/>
  <pageSetup paperSize="9" firstPageNumber="49" fitToHeight="0" orientation="portrait" useFirstPageNumber="true" horizontalDpi="600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1"/>
  <sheetViews>
    <sheetView workbookViewId="0">
      <selection activeCell="A1" sqref="A1:H1"/>
    </sheetView>
  </sheetViews>
  <sheetFormatPr defaultColWidth="9" defaultRowHeight="12"/>
  <cols>
    <col min="1" max="1" width="16.5083333333333" style="183" customWidth="true"/>
    <col min="2" max="2" width="10.3833333333333" style="182" customWidth="true"/>
    <col min="3" max="3" width="12.8" style="182" customWidth="true"/>
    <col min="4" max="4" width="11.5166666666667" style="182" customWidth="true"/>
    <col min="5" max="5" width="15" style="182" customWidth="true"/>
    <col min="6" max="6" width="26.875" style="182" customWidth="true"/>
    <col min="7" max="7" width="28.2833333333333" style="182" customWidth="true"/>
    <col min="8" max="8" width="9.38333333333333" style="182" customWidth="true"/>
    <col min="9" max="9" width="11.75" style="182" customWidth="true"/>
    <col min="10" max="16384" width="9" style="182"/>
  </cols>
  <sheetData>
    <row r="1" s="180" customFormat="true" ht="40" customHeight="true" spans="1:8">
      <c r="A1" s="184" t="s">
        <v>602</v>
      </c>
      <c r="B1" s="88"/>
      <c r="C1" s="88"/>
      <c r="D1" s="88"/>
      <c r="E1" s="88"/>
      <c r="F1" s="88"/>
      <c r="G1" s="88"/>
      <c r="H1" s="88"/>
    </row>
    <row r="2" s="181" customFormat="true" ht="26" customHeight="true" spans="1:8">
      <c r="A2" s="185"/>
      <c r="G2" s="35" t="s">
        <v>603</v>
      </c>
      <c r="H2" s="35"/>
    </row>
    <row r="3" s="181" customFormat="true" ht="29" customHeight="true" spans="1:8">
      <c r="A3" s="160" t="s">
        <v>604</v>
      </c>
      <c r="B3" s="36" t="s">
        <v>605</v>
      </c>
      <c r="C3" s="36" t="s">
        <v>606</v>
      </c>
      <c r="D3" s="186" t="s">
        <v>607</v>
      </c>
      <c r="E3" s="160" t="s">
        <v>608</v>
      </c>
      <c r="F3" s="189" t="s">
        <v>609</v>
      </c>
      <c r="G3" s="36"/>
      <c r="H3" s="36" t="s">
        <v>610</v>
      </c>
    </row>
    <row r="4" s="181" customFormat="true" ht="29" customHeight="true" spans="1:8">
      <c r="A4" s="160"/>
      <c r="B4" s="36"/>
      <c r="C4" s="36"/>
      <c r="D4" s="187"/>
      <c r="E4" s="160"/>
      <c r="F4" s="189" t="s">
        <v>611</v>
      </c>
      <c r="G4" s="36" t="s">
        <v>612</v>
      </c>
      <c r="H4" s="36"/>
    </row>
    <row r="5" s="181" customFormat="true" ht="40" customHeight="true" spans="1:8">
      <c r="A5" s="160"/>
      <c r="B5" s="36"/>
      <c r="C5" s="36"/>
      <c r="D5" s="187"/>
      <c r="E5" s="160"/>
      <c r="F5" s="189"/>
      <c r="G5" s="36"/>
      <c r="H5" s="36"/>
    </row>
    <row r="6" s="181" customFormat="true" ht="40" customHeight="true" spans="1:8">
      <c r="A6" s="160"/>
      <c r="B6" s="36"/>
      <c r="C6" s="36"/>
      <c r="D6" s="187"/>
      <c r="E6" s="160"/>
      <c r="F6" s="189"/>
      <c r="G6" s="36"/>
      <c r="H6" s="36"/>
    </row>
    <row r="7" s="181" customFormat="true" ht="40" customHeight="true" spans="1:8">
      <c r="A7" s="160"/>
      <c r="B7" s="36"/>
      <c r="C7" s="36"/>
      <c r="D7" s="187"/>
      <c r="E7" s="160"/>
      <c r="F7" s="189"/>
      <c r="G7" s="36"/>
      <c r="H7" s="36"/>
    </row>
    <row r="8" s="181" customFormat="true" ht="40" customHeight="true" spans="1:15">
      <c r="A8" s="163"/>
      <c r="B8" s="188"/>
      <c r="C8" s="38"/>
      <c r="D8" s="38"/>
      <c r="E8" s="119"/>
      <c r="F8" s="190"/>
      <c r="G8" s="191"/>
      <c r="H8" s="119"/>
      <c r="O8" s="193"/>
    </row>
    <row r="9" s="181" customFormat="true" ht="40" customHeight="true" spans="1:8">
      <c r="A9" s="163"/>
      <c r="B9" s="188"/>
      <c r="C9" s="38"/>
      <c r="D9" s="38"/>
      <c r="E9" s="119"/>
      <c r="F9" s="190"/>
      <c r="G9" s="190"/>
      <c r="H9" s="119"/>
    </row>
    <row r="10" s="181" customFormat="true" ht="40" customHeight="true" spans="1:8">
      <c r="A10" s="163"/>
      <c r="B10" s="188"/>
      <c r="C10" s="38"/>
      <c r="D10" s="38"/>
      <c r="E10" s="38"/>
      <c r="F10" s="191"/>
      <c r="G10" s="192"/>
      <c r="H10" s="119"/>
    </row>
    <row r="11" s="182" customFormat="true" ht="30" customHeight="true" spans="1:1">
      <c r="A11" s="182" t="s">
        <v>613</v>
      </c>
    </row>
    <row r="12" s="182" customFormat="true" ht="20" customHeight="true" spans="1:1">
      <c r="A12" s="183"/>
    </row>
    <row r="13" s="182" customFormat="true" ht="20" customHeight="true" spans="1:1">
      <c r="A13" s="183"/>
    </row>
    <row r="14" s="182" customFormat="true" ht="20" customHeight="true" spans="1:1">
      <c r="A14" s="183"/>
    </row>
    <row r="15" s="182" customFormat="true" ht="20" customHeight="true" spans="1:1">
      <c r="A15" s="183"/>
    </row>
    <row r="16" s="182" customFormat="true" ht="20" customHeight="true" spans="1:1">
      <c r="A16" s="183"/>
    </row>
    <row r="17" s="182" customFormat="true" ht="20" customHeight="true" spans="1:1">
      <c r="A17" s="183"/>
    </row>
    <row r="18" s="182" customFormat="true" ht="20" customHeight="true" spans="1:1">
      <c r="A18" s="183"/>
    </row>
    <row r="19" s="182" customFormat="true" ht="20" customHeight="true" spans="1:1">
      <c r="A19" s="183"/>
    </row>
    <row r="20" s="182" customFormat="true" ht="20" customHeight="true" spans="1:1">
      <c r="A20" s="183"/>
    </row>
    <row r="21" s="182" customFormat="true" ht="20" customHeight="true" spans="1:1">
      <c r="A21" s="183"/>
    </row>
    <row r="22" s="182" customFormat="true" ht="20" customHeight="true" spans="1:1">
      <c r="A22" s="183"/>
    </row>
    <row r="23" s="182" customFormat="true" ht="20" customHeight="true" spans="1:1">
      <c r="A23" s="183"/>
    </row>
    <row r="24" s="182" customFormat="true" ht="20" customHeight="true" spans="1:1">
      <c r="A24" s="183"/>
    </row>
    <row r="25" s="182" customFormat="true" ht="20" customHeight="true" spans="1:1">
      <c r="A25" s="183"/>
    </row>
    <row r="26" s="182" customFormat="true" ht="20" customHeight="true" spans="1:1">
      <c r="A26" s="183"/>
    </row>
    <row r="27" s="182" customFormat="true" ht="20" customHeight="true" spans="1:1">
      <c r="A27" s="183"/>
    </row>
    <row r="28" s="182" customFormat="true" ht="20" customHeight="true" spans="1:1">
      <c r="A28" s="183"/>
    </row>
    <row r="29" s="182" customFormat="true" ht="20" customHeight="true" spans="1:1">
      <c r="A29" s="183"/>
    </row>
    <row r="30" s="182" customFormat="true" ht="20" customHeight="true" spans="1:1">
      <c r="A30" s="183"/>
    </row>
    <row r="31" s="182" customFormat="true" spans="1:1">
      <c r="A31" s="183"/>
    </row>
    <row r="32" s="182" customFormat="true" spans="1:1">
      <c r="A32" s="183"/>
    </row>
    <row r="33" s="182" customFormat="true" spans="1:1">
      <c r="A33" s="183"/>
    </row>
    <row r="34" s="182" customFormat="true" spans="1:1">
      <c r="A34" s="183"/>
    </row>
    <row r="35" s="182" customFormat="true" spans="1:1">
      <c r="A35" s="183"/>
    </row>
    <row r="36" s="182" customFormat="true" spans="1:1">
      <c r="A36" s="183"/>
    </row>
    <row r="37" s="182" customFormat="true" spans="1:1">
      <c r="A37" s="183"/>
    </row>
    <row r="38" s="182" customFormat="true" spans="1:1">
      <c r="A38" s="183"/>
    </row>
    <row r="39" s="182" customFormat="true" spans="1:1">
      <c r="A39" s="183"/>
    </row>
    <row r="40" s="182" customFormat="true" spans="1:1">
      <c r="A40" s="183"/>
    </row>
    <row r="41" s="182" customFormat="true" spans="1:1">
      <c r="A41" s="183"/>
    </row>
    <row r="42" s="182" customFormat="true" spans="1:1">
      <c r="A42" s="183"/>
    </row>
    <row r="43" s="182" customFormat="true" spans="1:1">
      <c r="A43" s="183"/>
    </row>
    <row r="44" s="182" customFormat="true" spans="1:1">
      <c r="A44" s="183"/>
    </row>
    <row r="45" s="182" customFormat="true" spans="1:1">
      <c r="A45" s="183"/>
    </row>
    <row r="46" s="182" customFormat="true" spans="1:1">
      <c r="A46" s="183"/>
    </row>
    <row r="47" s="182" customFormat="true" spans="1:1">
      <c r="A47" s="183"/>
    </row>
    <row r="48" s="182" customFormat="true" spans="1:1">
      <c r="A48" s="183"/>
    </row>
    <row r="49" s="182" customFormat="true" spans="1:1">
      <c r="A49" s="183"/>
    </row>
    <row r="50" s="182" customFormat="true" spans="1:1">
      <c r="A50" s="183"/>
    </row>
    <row r="51" s="182" customFormat="true" spans="1:1">
      <c r="A51" s="183"/>
    </row>
    <row r="52" s="182" customFormat="true" spans="1:1">
      <c r="A52" s="183"/>
    </row>
    <row r="53" s="182" customFormat="true" spans="1:1">
      <c r="A53" s="183"/>
    </row>
    <row r="54" s="182" customFormat="true" spans="1:1">
      <c r="A54" s="183"/>
    </row>
    <row r="55" s="182" customFormat="true" spans="1:1">
      <c r="A55" s="183"/>
    </row>
    <row r="56" s="182" customFormat="true" spans="1:1">
      <c r="A56" s="183"/>
    </row>
    <row r="57" s="182" customFormat="true" spans="1:1">
      <c r="A57" s="183"/>
    </row>
    <row r="58" s="182" customFormat="true" spans="1:1">
      <c r="A58" s="183"/>
    </row>
    <row r="59" s="182" customFormat="true" spans="1:1">
      <c r="A59" s="183"/>
    </row>
    <row r="60" s="182" customFormat="true" spans="1:1">
      <c r="A60" s="183"/>
    </row>
    <row r="61" s="182" customFormat="true" spans="1:1">
      <c r="A61" s="183"/>
    </row>
  </sheetData>
  <sheetProtection selectLockedCells="1" selectUnlockedCells="1"/>
  <mergeCells count="9">
    <mergeCell ref="A1:H1"/>
    <mergeCell ref="G2:H2"/>
    <mergeCell ref="F3:G3"/>
    <mergeCell ref="A3:A4"/>
    <mergeCell ref="B3:B4"/>
    <mergeCell ref="C3:C4"/>
    <mergeCell ref="D3:D4"/>
    <mergeCell ref="E3:E4"/>
    <mergeCell ref="H3:H4"/>
  </mergeCells>
  <printOptions horizontalCentered="true"/>
  <pageMargins left="0.786805555555556" right="0.786805555555556" top="0.786805555555556" bottom="0.944444444444444" header="0.511805555555556" footer="0.786805555555556"/>
  <pageSetup paperSize="9" firstPageNumber="50" fitToHeight="0" orientation="landscape" useFirstPageNumber="true" horizontalDpi="60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2023年剑阁县一般公共预算收入预算表</vt:lpstr>
      <vt:lpstr>2022年剑阁县地方一般公共预算支出情况（草案）表</vt:lpstr>
      <vt:lpstr>2022年剑阁县地方一般公共预算支出明细表</vt:lpstr>
      <vt:lpstr>2023年剑阁县地方一般公共预算收支预算平衡表</vt:lpstr>
      <vt:lpstr>2023年上级对剑阁县税收返还和转移支付补助预算表</vt:lpstr>
      <vt:lpstr>2023年剑阁县一般公共预算经济科目分类支出预算表</vt:lpstr>
      <vt:lpstr>2023年剑阁县本级一般公共预算经济分类科目基本支出执行</vt:lpstr>
      <vt:lpstr>2023年剑阁县预算内基本建设支出预算情况表</vt:lpstr>
      <vt:lpstr>2023年剑阁县重大投资项目预算情况表</vt:lpstr>
      <vt:lpstr>2023年剑阁县政府性基金预算收入预算表</vt:lpstr>
      <vt:lpstr>2023年剑阁县政府性基金支出预算表</vt:lpstr>
      <vt:lpstr>2023年剑阁县政府性基金预算收支平衡表</vt:lpstr>
      <vt:lpstr>2023年上级对剑阁县政府性基金转移支付补助执行情况表</vt:lpstr>
      <vt:lpstr>2023年剑阁县国有资本经营收入预算表</vt:lpstr>
      <vt:lpstr>2023年剑阁县国有资本经营支出预算表</vt:lpstr>
      <vt:lpstr>2023年剑阁县国有资本经营预算收支预算平衡表</vt:lpstr>
      <vt:lpstr>2023年全县财政收支预算情况表</vt:lpstr>
      <vt:lpstr>2023年剑阁县地方政府债务计划表</vt:lpstr>
      <vt:lpstr>2023年政府债务预计情况表</vt:lpstr>
      <vt:lpstr>剑阁县地方政府债务十年到期情况表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user</cp:lastModifiedBy>
  <dcterms:created xsi:type="dcterms:W3CDTF">2019-03-16T17:01:00Z</dcterms:created>
  <dcterms:modified xsi:type="dcterms:W3CDTF">2023-02-01T11:07:09Z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KSORubyTemplateID">
    <vt:lpwstr>14</vt:lpwstr>
  </property>
  <property fmtid="{D5CDD505-2E9C-101B-9397-08002B2CF9AE}" pid="4" name="KSOReadingLayout">
    <vt:bool>true</vt:bool>
  </property>
  <property fmtid="{D5CDD505-2E9C-101B-9397-08002B2CF9AE}" pid="5" name="ICV">
    <vt:lpwstr>C9327BC85FA748098148DC2321F4054A</vt:lpwstr>
  </property>
</Properties>
</file>