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Sheet1!$A$3:$P$665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<sst xmlns="http://schemas.openxmlformats.org/spreadsheetml/2006/main" count="6234" uniqueCount="2668">
  <si>
    <t>剑阁县2026年度巩固拓展脱贫攻坚成果和乡村振兴项目入库清单</t>
  </si>
  <si>
    <t>序号</t>
  </si>
  <si>
    <t>项目类型</t>
  </si>
  <si>
    <t>类别和名称</t>
  </si>
  <si>
    <t>项目摘要</t>
  </si>
  <si>
    <t>资金来源（万元）</t>
  </si>
  <si>
    <t>建设性质</t>
  </si>
  <si>
    <t>项目实施年度</t>
  </si>
  <si>
    <t>项目实施责任单位</t>
  </si>
  <si>
    <t>受益人数（人）</t>
  </si>
  <si>
    <t>预期绩效目标</t>
  </si>
  <si>
    <t>群众参与和利益联结机制</t>
  </si>
  <si>
    <t>项目主管部门</t>
  </si>
  <si>
    <t>备注</t>
  </si>
  <si>
    <t>实施地点</t>
  </si>
  <si>
    <t>建设规模及内容</t>
  </si>
  <si>
    <t>总投资</t>
  </si>
  <si>
    <t>拟安排财政资金</t>
  </si>
  <si>
    <t>其他资金</t>
  </si>
  <si>
    <t>合计</t>
  </si>
  <si>
    <t>乡村建设行动</t>
  </si>
  <si>
    <t>道路加宽项目</t>
  </si>
  <si>
    <t>柳沟镇元山村</t>
  </si>
  <si>
    <t>元山村三组居民点坟林嘴至马桑坡道路加宽1公里（加宽1.5m，厚度0.2m）</t>
  </si>
  <si>
    <t>新建</t>
  </si>
  <si>
    <t>柳沟镇人民政府</t>
  </si>
  <si>
    <t>51户208人</t>
  </si>
  <si>
    <t>解决208人生产生活出行难题</t>
  </si>
  <si>
    <t>解决元山三组群众出行难，农用物资购进难农产品出售难。</t>
  </si>
  <si>
    <t>县交通运输局</t>
  </si>
  <si>
    <t>道路维修整治项目</t>
  </si>
  <si>
    <t>柳沟镇长安村</t>
  </si>
  <si>
    <t>原光明村至长安村通村道路破损路面整治维修3570㎡。</t>
  </si>
  <si>
    <t>723户2125人</t>
  </si>
  <si>
    <t>解决2125人生产生活出行难题</t>
  </si>
  <si>
    <t>保障长安村群众安全出行，解决特色水果葡萄、蟠桃、梨子运输难题</t>
  </si>
  <si>
    <t>柳沟镇太平村</t>
  </si>
  <si>
    <t>108线路口至太平村村委会4.5公里（加宽1m，厚度0.25m）</t>
  </si>
  <si>
    <t>588户1695人</t>
  </si>
  <si>
    <t>解决太平村588户4695人出行难问题，同时有效巩固提升太平村产业园200亩。</t>
  </si>
  <si>
    <t>解决太平村群众出行难题，带动蟠桃、葡萄产业园发展，带动周边群众增收5000元</t>
  </si>
  <si>
    <t>柳沟镇垂泉村</t>
  </si>
  <si>
    <t>沙田处至廖家湾处道路维修整治1130平方米；挡防工程235立方米。</t>
  </si>
  <si>
    <t>维修</t>
  </si>
  <si>
    <t>412户1102人</t>
  </si>
  <si>
    <t>解决垂泉村412户1102人出行难问题，同时有效巩固提升太平村产业园200亩。</t>
  </si>
  <si>
    <t>解决垂泉村群众出行难题。</t>
  </si>
  <si>
    <t>新建水泥路项目</t>
  </si>
  <si>
    <t>秀钟乡青岭村</t>
  </si>
  <si>
    <t>青岭村会议室门口至石河堰新建水泥路2.2公里（宽3.5米、厚18厘米）</t>
  </si>
  <si>
    <t>秀钟乡人民政府</t>
  </si>
  <si>
    <t>完善青岭村基础设施建设，解决群众出行困难，群众满意度达95%。</t>
  </si>
  <si>
    <t>解决青岭村老百姓出行安全,吸纳脱贫群众务工50人次,增加群众收入5000元/年</t>
  </si>
  <si>
    <t>石河堰至陈昌友门口新建水泥路2.3公里（宽3.5米、厚18厘米）</t>
  </si>
  <si>
    <t>解决青岭村老百姓出行安全,吸纳脱贫群众务工60人次,增加群众收入5000元/年</t>
  </si>
  <si>
    <t>秀钟乡太兴村</t>
  </si>
  <si>
    <t>六组罗清朝处至贾明慧处新建水泥路3.5公里（宽3.5米、厚18厘米）</t>
  </si>
  <si>
    <t>完善太兴村基础设施建设，解决群众出行困难，群众满意度达95%。</t>
  </si>
  <si>
    <t>解决太兴村老百姓出行安全,吸纳脱贫群众务工90人次,增加群众收入5000元/年</t>
  </si>
  <si>
    <t>下寺镇茶园沟村</t>
  </si>
  <si>
    <t>茶园沟村五组至普广村联村新建水泥路1.3公里（宽4.5米、厚18厘米）</t>
  </si>
  <si>
    <t>下寺镇人民政府</t>
  </si>
  <si>
    <t>85户310人</t>
  </si>
  <si>
    <t>解决310人生产生活出行难题</t>
  </si>
  <si>
    <t>解决茶园沟73户260人至青溪村联村出行难问题</t>
  </si>
  <si>
    <t>下寺镇普广村</t>
  </si>
  <si>
    <t>普广村至青溪村联村新建水泥路2公里（宽4.5米、厚18厘米）</t>
  </si>
  <si>
    <t>73户260人</t>
  </si>
  <si>
    <t>解决人生产生活出行难题</t>
  </si>
  <si>
    <t>解决普广村73户260人至青溪村联村出行难问题</t>
  </si>
  <si>
    <t>下寺镇青溪村</t>
  </si>
  <si>
    <t>青溪村三、四组主道路新建水泥路2公里（宽3.5米、厚18厘米）</t>
  </si>
  <si>
    <t>50户160人</t>
  </si>
  <si>
    <t>解决160人生产生活出行难题</t>
  </si>
  <si>
    <t>解决青溪村50户130人至普广村联村出行难问题</t>
  </si>
  <si>
    <t>下寺镇空木村</t>
  </si>
  <si>
    <t>空木村三组（养殖企业）新建水泥路2公里（宽3.5米、厚18厘米）</t>
  </si>
  <si>
    <t>956户300人及1.2头生猪养殖出行难</t>
  </si>
  <si>
    <t>解决养殖企业生产生活出行难题</t>
  </si>
  <si>
    <t>保障空木村养殖企业生猪出栏出行难问题</t>
  </si>
  <si>
    <t>青溪村至普广村联村新建水泥路1.7公里（宽4.5米、厚18厘米）</t>
  </si>
  <si>
    <t>50户230人</t>
  </si>
  <si>
    <t>解决230人生产生活出行难题</t>
  </si>
  <si>
    <t>解决青溪村50户230人至普广村联村出行难问题</t>
  </si>
  <si>
    <t>鹤龄镇永兴社区</t>
  </si>
  <si>
    <t>七组杨家院子至六组李家崖新建水泥路0.9公里；四组吴文宽房后至五组吴文国门前新建水泥路1公里，合计新建水泥路1.9公里（宽3.5米、厚18厘米）</t>
  </si>
  <si>
    <t>鹤龄镇人民政府</t>
  </si>
  <si>
    <t>765人</t>
  </si>
  <si>
    <t>解决农业产业发展出行难问题，产业增收16万元，促进农户增收1万元，受益脱贫户41户162人，群众满意度达95%。</t>
  </si>
  <si>
    <t>方便765口村民的出行难，缓解农业粮食与经济产业发展过程中的交通运输难问题，促进产业增收16万元，促进农户增收1万元，受益脱贫户41户162人。</t>
  </si>
  <si>
    <t>鹤龄镇金珠村</t>
  </si>
  <si>
    <t>二组范跃翔门口至三组老林场新建水泥路1.8公里（宽3.5米、厚18厘米）</t>
  </si>
  <si>
    <t>350人</t>
  </si>
  <si>
    <t>解决76户219人村民的出行难，缓解农业粮食与经济产业发展交通运输难问题，促进产业增收16万元，促进农户增收3万元。群众满意度达95%。</t>
  </si>
  <si>
    <t>方便76户219口村民的出行难，缓解农业粮食与经济产业发展过程中的交通运输难问题，肥料、种子、农药及相关产品的购买销售的运输流畅，促进产业增收36万元，促进农户增收18万元，受益脱贫户52户156人。</t>
  </si>
  <si>
    <t>鹤龄镇化林村</t>
  </si>
  <si>
    <t>化林村十一组至八组新建水泥路1.9公里（宽3.5米、厚18厘米）</t>
  </si>
  <si>
    <t>975人</t>
  </si>
  <si>
    <t>解决一组产业发展难的问题，恢复耕地60余亩，产业增收5万元；解决化林十一组及八组农户出行难的问题，可恢复耕地40余亩，产业增收3万元；解决化林九组及十组农户出行难的问题，可恢复耕地30余亩，产业增收2万元，群众满意度达95%。</t>
  </si>
  <si>
    <t>解决产业发展难的问题，缓解农户出行难及种植、产品运输等难题，恢复耕地80余亩，产业增收10万元</t>
  </si>
  <si>
    <t>乡村建
设行动</t>
  </si>
  <si>
    <t>鹤龄镇龙潭村</t>
  </si>
  <si>
    <t>鹤龄镇龙潭村五组圆田沟至大坪山窄路加宽1.7km,维修补烂350㎡（宽4.5米、厚18厘米）</t>
  </si>
  <si>
    <t>105户460人</t>
  </si>
  <si>
    <t>解决460人生产生活出行难题</t>
  </si>
  <si>
    <t>解决圆田沟和大坪山460人生产生活出行难题</t>
  </si>
  <si>
    <t>汉阳镇登煌村</t>
  </si>
  <si>
    <t>登煌村三组石家湾新建2.2公里通组水泥路（宽3.5米、厚18厘米）</t>
  </si>
  <si>
    <t>汉阳镇人民政府</t>
  </si>
  <si>
    <t>62户258人，其中已脱贫户14户258人</t>
  </si>
  <si>
    <t>解决62户258人出行困难</t>
  </si>
  <si>
    <t>预计可吸收36个短期务工人员，其中已脱贫户3人，预计务工报酬发放20万元。</t>
  </si>
  <si>
    <t>张王镇金光村一组</t>
  </si>
  <si>
    <t>新建金光村一组通村道路1公里长（路面宽3.5米，18cm厚C30水泥混凝土面层）</t>
  </si>
  <si>
    <t>张王镇人民政府</t>
  </si>
  <si>
    <t>解决一组农户出行安全问题，受益脱贫户19户62人，群众满意度达95%。</t>
  </si>
  <si>
    <t>受益农户52户178人，群众意度达95%。</t>
  </si>
  <si>
    <t>道路加宽及维修整治项目</t>
  </si>
  <si>
    <t>张王镇金光村、金号村、穿井村</t>
  </si>
  <si>
    <t>金光桥至穿井村大桥段（与江口镇交界处）道路加宽5.5公里，破损路段维修整治1公里，新建堡坎10处，安装涵管20处。</t>
  </si>
  <si>
    <t>解决金光村、金号村、穿井村群众出行，打通张王镇与外部江口镇联系通道，完善全镇基础设施，受益农户568户，2125人。群众意度达95%。</t>
  </si>
  <si>
    <t>受益农户568户，2125人。群众意度达95%。</t>
  </si>
  <si>
    <t>张王镇嘉陵村</t>
  </si>
  <si>
    <t>嘉陵村三组-四组新建水泥路2公里长（路面宽3.5米，18cm厚C30水泥混凝土面层）</t>
  </si>
  <si>
    <t>解决三组、四组农户出行安全问题，受益脱贫户25户63人，群众满意度达95%。</t>
  </si>
  <si>
    <t>解决周边169户出行安全问题。</t>
  </si>
  <si>
    <t>东宝镇迎春村</t>
  </si>
  <si>
    <t>除险、新建杨家河路段挡防工程约833立方米</t>
  </si>
  <si>
    <t>东宝镇人民政府</t>
  </si>
  <si>
    <t>解决整村群众1800人以上出行难问题，项目可以持续发展达10年，群众满意度达90%</t>
  </si>
  <si>
    <t>解决全村群众1800人以上出行、生产困难，提供短期务工15人，人均增收约0.5万元。</t>
  </si>
  <si>
    <t>东宝镇宝石社区</t>
  </si>
  <si>
    <t>宝石社区西河桥-燕山村太青山段，东秀路道路维修，面积约3570平方米</t>
  </si>
  <si>
    <t>解决周边群众6000人以上出行耕作问题，项目可以持续发展达10年，90%</t>
  </si>
  <si>
    <t>解决周边群众6000人以上出行、生产困难，可提供短期务工20人，人均增收0.3万元。</t>
  </si>
  <si>
    <t>东宝镇双西村</t>
  </si>
  <si>
    <t>双西村四组-双西七组，村道路维修，面积约3500平方米</t>
  </si>
  <si>
    <t>解决周边群众1800余人出行难问题，项目可以持续发展达10年，群众满意度达90%</t>
  </si>
  <si>
    <t>带动周边群众务工12人以上，人均增收0.4万元，群众产业增收2万元以上。</t>
  </si>
  <si>
    <t>乡村振兴项目
新建水泥路</t>
  </si>
  <si>
    <t>剑门关镇高观村</t>
  </si>
  <si>
    <t>高观三组陈金山房后至老黄坪村委会2.6公里长，2.6公里长，路基宽4.5米，路面宽3.5米的土路硬化（宽3.5米、厚18厘米）</t>
  </si>
  <si>
    <t>剑门关镇人民政府</t>
  </si>
  <si>
    <t>解决高观村三、四组村民农业生产及出行困难问题，受益群众186人，脱贫户56人</t>
  </si>
  <si>
    <t>解决周边群众56户186人出行问题</t>
  </si>
  <si>
    <t>剑门关镇高峰村</t>
  </si>
  <si>
    <t>新建三人同行至杨思科房子前面断头路0.5公里，三人通行至杨思树门前0.7公里，魏家湾0.4公里宽3.5米，合计1.6公里（宽3.5米、厚18厘米）</t>
  </si>
  <si>
    <t>受益脱贫户12户40人，一般户22户，103人，群众满意度达95%。</t>
  </si>
  <si>
    <t>解决高峰村二组34户143人出行问题</t>
  </si>
  <si>
    <t>剑门关镇剑门村</t>
  </si>
  <si>
    <t>五组李长林至七组刘子门名路口1.5公里长，路基宽4.5米，路面宽3.5米，（宽3.5米、厚18厘米）</t>
  </si>
  <si>
    <t>解决15户65人村民出行难问题，促进农户农耕效率，增加群众农产品利用率，群众满意度达95%。</t>
  </si>
  <si>
    <t>解决周边群众95人出行安全问题</t>
  </si>
  <si>
    <t>维修整治</t>
  </si>
  <si>
    <t>白龙镇三湾村</t>
  </si>
  <si>
    <t>三湾村八组漫水桥维修</t>
  </si>
  <si>
    <t>白龙镇人民政府</t>
  </si>
  <si>
    <t>解决154人生产生活出行难题，项目可以持续发展达10年，群众满意度达90%</t>
  </si>
  <si>
    <t>解决周边群众154人出行安全问题</t>
  </si>
  <si>
    <t>白龙镇
碑垭村</t>
  </si>
  <si>
    <t>碑垭村一组罗家角至梁家坪新建水泥路0.6公里，三组孟家湾至剑南路1.1公里合计1.7公里。（宽3.5米、厚18厘米）</t>
  </si>
  <si>
    <t>解决老百姓出行难，缓解农业粮食与经济产业发展过程中的交通运输难的问题</t>
  </si>
  <si>
    <t>白龙镇
松柏村</t>
  </si>
  <si>
    <t>松柏一组处至远大村交界处道路维修整治路面3150平方米，挡防工程84立方米</t>
  </si>
  <si>
    <t>白龙镇
红岩村</t>
  </si>
  <si>
    <t>红岩村二组处至红岩村十一组处道路加宽3.7公里（宽1米、厚25厘米）</t>
  </si>
  <si>
    <t>白龙镇
远大村</t>
  </si>
  <si>
    <t>远大村六祖杨家崖至三组大坡山牛场园区（养殖企业）新建水泥路1.2公里（宽3.5米、厚18厘米）</t>
  </si>
  <si>
    <t>保障剑阁县白龙镇远大牧业出行难问题</t>
  </si>
  <si>
    <t>白龙镇
槐树村</t>
  </si>
  <si>
    <t>槐树村现代农业园区新建水泥路槐树一组长地岩边至马玲角1.03公里（宽3.5米、厚18厘米）</t>
  </si>
  <si>
    <t>解决剑阁县白龙镇袁氏大山农场出行难问题</t>
  </si>
  <si>
    <t>道路建设项目</t>
  </si>
  <si>
    <t>盐店镇五丰村</t>
  </si>
  <si>
    <t>五丰村二组孙家塧至陈家包2.1公里长（宽4.5米、厚18厘米）</t>
  </si>
  <si>
    <t>2026</t>
  </si>
  <si>
    <t>盐店镇人民政府</t>
  </si>
  <si>
    <t>解决五丰村集体经济产业发展出行难问题，受益脱贫户70户192人，群众满意度达95%。</t>
  </si>
  <si>
    <t>减轻群众生产生活劳动强度，提高劳动生产效率，实现人均增收500元以上。</t>
  </si>
  <si>
    <t>盐店镇双马村</t>
  </si>
  <si>
    <t>双马村四组牛场至新建养猪场道路硬化项目，养殖产业园硬化路0.85公里，（宽4.5米、厚18厘米）0.4公里（宽1米、厚25厘米）</t>
  </si>
  <si>
    <t>解决双马村四组产业发展出行难问题，产业增收2万元，促进农户增收1万元，受益脱贫户11户40人，群众满意度达95%。</t>
  </si>
  <si>
    <t>发展养殖生猪5000头，流转附近土地100亩，老百姓得流转费和增加务工收入。</t>
  </si>
  <si>
    <t>盐店镇鲜花村</t>
  </si>
  <si>
    <t>六组连柳沟镇光明村长3公里（宽3.5米、厚18厘米）</t>
  </si>
  <si>
    <t>解决六组65户村民出行困难问题，以及51亩耕地耕种困难的问题，使群众满意度达95%以上。</t>
  </si>
  <si>
    <t>发展沿路烟叶使得烟农增收，老百姓可以得流转费和增加务工收入。</t>
  </si>
  <si>
    <t>盐店镇五指村</t>
  </si>
  <si>
    <t>五指三组大棚至五指山龙王庙加宽1米，总长3800米、宽1米、18cm高C30水泥混凝土面层</t>
  </si>
  <si>
    <t>解决五指村旅游交通隐患现状</t>
  </si>
  <si>
    <t>解决群众生产生活与产业运输困难情况</t>
  </si>
  <si>
    <t>开封镇和平社区</t>
  </si>
  <si>
    <t>和平社区三组至和平社区四组挡墙工程260立方米，和平光辉交界处至和平社区四组挡墙工程380立方米，合计挡墙640立方米。</t>
  </si>
  <si>
    <t>开封镇人民政府</t>
  </si>
  <si>
    <t>解决种植产业发展出行难问题，产业增收46万元，促进农户增收36万元，受益脱贫户16户46人，群众满意度达95%。</t>
  </si>
  <si>
    <t>带动重点人群及一般户务工10人以上，人均增收2000元</t>
  </si>
  <si>
    <t>开封镇友爱村</t>
  </si>
  <si>
    <t>三组元包子至三组赵万太门前大沟新建水泥路1.8公里。（宽3.5米、厚18厘米）</t>
  </si>
  <si>
    <t>解决农户道路出行问题</t>
  </si>
  <si>
    <t>开封镇高垭村</t>
  </si>
  <si>
    <t>安山坡至村委会维修整治150立方米；一组变压器梁至黄家垭维修整治270立方米；喻马路至高全吉房后维修整治250立方米；五组主路树生房侧至高少成门前维修整治100立方米。合计维修整治770立方米。</t>
  </si>
  <si>
    <t>受益脱贫户、监测户104户281，及全村其它一般户出行安全问题</t>
  </si>
  <si>
    <t>带动重点人群及一般户务工20人以上，人均增收2000元</t>
  </si>
  <si>
    <t>开封镇庙湾村</t>
  </si>
  <si>
    <t>庙湾村五组至六组，新建水泥路3.5公里（宽3.5米、厚18厘米）</t>
  </si>
  <si>
    <t>解决5组、六组及周边村民粮油产业发展出行难问题，受益脱贫户25户62人，群众满意度达95%。</t>
  </si>
  <si>
    <t>就近解决群众务工</t>
  </si>
  <si>
    <t>开封镇回龙村</t>
  </si>
  <si>
    <t>回龙村一组敬家湾新建水泥路400米；二组顾家湾新建水泥路400米；五组金顶水库至星火村新建水泥路2公里；五组孙家堰至田少军门口新建水泥路130米；村委会主道路至王永泉门口新建水泥路450米。合计新建水泥路3.38公里。（宽3.5米、厚18厘米）</t>
  </si>
  <si>
    <t>解决粮食产业发展出行难问题，产业增收10万元，促进农户增收10万元，受益脱贫户2户5人，群众满意度达96%。</t>
  </si>
  <si>
    <t>带动重点人群及一般户务工15人以上，人均增收2000元</t>
  </si>
  <si>
    <t>新建水泥路项目道路加宽项目</t>
  </si>
  <si>
    <t>店子镇登高村</t>
  </si>
  <si>
    <t>新建书房梁到登高村牛场0.5公里道路（宽4.5米、厚18厘米），从石板梁到书房田盖0.9公里道路加宽（宽1米、厚25厘米），18cm厚C30水泥混凝土面层。</t>
  </si>
  <si>
    <t>店子镇人民政府</t>
  </si>
  <si>
    <t>解决登高村牛场牧业转卖困难问题</t>
  </si>
  <si>
    <t>店子镇元丰村</t>
  </si>
  <si>
    <t>店子镇场镇至元丰村村委会8.7公里道路加宽（宽1米、厚25厘米）</t>
  </si>
  <si>
    <t>解决1组、2组、3组700余人口受益，受益脱贫户57户124人。解决村民出行难问题。</t>
  </si>
  <si>
    <t>店子镇永兴社区</t>
  </si>
  <si>
    <t>槓牛河桥至永兴社区干池塘居民点3.5公里道路加宽（宽1米、厚25厘米）</t>
  </si>
  <si>
    <t>解400个村民村民出行难问题，促进农户农耕效率，增加群众农产品利用率。</t>
  </si>
  <si>
    <t>解决400个村民村民出行难问题，促进农户农耕效率，增加群众农产品利用率。</t>
  </si>
  <si>
    <t>杨村建设村一组至六组</t>
  </si>
  <si>
    <t>建设村1组至6组处新建水泥路1.8公里（宽3.5米，厚18cm）</t>
  </si>
  <si>
    <t>杨村镇人民政府</t>
  </si>
  <si>
    <t>解决一、六组农户出行安全问题，受益脱贫户34户94人，群众满意度达95%。</t>
  </si>
  <si>
    <t>受益农户189户567人，群众意度达95%。</t>
  </si>
  <si>
    <t>杨村镇石门村一组至二组</t>
  </si>
  <si>
    <t>石门村一组至二组处新建水泥路2.3公里（宽3.5米，厚18cm）</t>
  </si>
  <si>
    <t>解石门村一组、二组农户出行问题，受益脱贫户46户182人。群众意度达95%。</t>
  </si>
  <si>
    <t>受益农户187户548人，群众意度达95%。</t>
  </si>
  <si>
    <t>杨村镇锦屏村四组至五组</t>
  </si>
  <si>
    <t>杨村镇锦屏村四组至五组处加宽4.4公里（宽1米、厚25厘米）</t>
  </si>
  <si>
    <t>解决锦屏村四组、五组出行安全问题，受益脱贫户33户76人，群众满意度达95%。</t>
  </si>
  <si>
    <t>受益农户266户482人，群众意度达95%。</t>
  </si>
  <si>
    <t>道路建设</t>
  </si>
  <si>
    <t>元山镇白坝村</t>
  </si>
  <si>
    <t>白坝村八组土鸡养殖产业园新建道路1.1公里，（宽3.5米、厚18厘米）</t>
  </si>
  <si>
    <t>元山镇人民政府</t>
  </si>
  <si>
    <t>受益4538人，群众满意度达95%。</t>
  </si>
  <si>
    <t>带动脱贫群众务工100人次，年村集体经济增收6万元，受益人口4538人，群众满意度达95%。</t>
  </si>
  <si>
    <t>元山镇石板村</t>
  </si>
  <si>
    <t>猫儿垭至黑土坝主道路道路加宽7.2公里（宽1米、厚25厘米）</t>
  </si>
  <si>
    <t>受益脱贫户监测户41户95人，群众满意度达95%</t>
  </si>
  <si>
    <t>解决全村部分断头路问题，提高群众出行安全度。</t>
  </si>
  <si>
    <t>生产道路建设项目</t>
  </si>
  <si>
    <t>元山镇双柳村1/2组</t>
  </si>
  <si>
    <t>硬化小龙虾园区作业道路，1.3公里长，（宽3.5米、厚18厘米）</t>
  </si>
  <si>
    <t>解决小龙虾产业发展道路问题，为产业增收5万元，促进农户增收，受益脱贫户6户26人，群众满意度达到95%。</t>
  </si>
  <si>
    <t>吸纳脱贫群众务工60人次（其中脱贫人口26人）、年村集体经济增收0.5万元、带动周边群众发展产业。</t>
  </si>
  <si>
    <t>义兴镇工农村</t>
  </si>
  <si>
    <t>五组大营居民点、四组张映双房后堡坎1居民点：长20米，高15米，宽2.5米，约750立方；堡坎2张映双房后：长12米，高8米，宽2米，约192立方</t>
  </si>
  <si>
    <t>整治</t>
  </si>
  <si>
    <t>义兴镇人民政府</t>
  </si>
  <si>
    <t>解决道路潜在危险，确保群众出行安全；带动周边群众务工。</t>
  </si>
  <si>
    <t>吸纳群众务工40人次，排除道路安全隐患。</t>
  </si>
  <si>
    <t>义兴镇沙河村</t>
  </si>
  <si>
    <t>沙河村二组林下人参及淫羊藿等中药材产业配套道路硬化长3.5公里，（宽3.5米、厚18厘米）</t>
  </si>
  <si>
    <t>解决林下产业发展基础配套，与剑阁县森博林业签订利益联接机制，带动集体经济增收</t>
  </si>
  <si>
    <t>可吸纳本地人就近零工约50人，实现人均年收入增长约3000元，带动集体经济增收</t>
  </si>
  <si>
    <t>义兴镇双垭村</t>
  </si>
  <si>
    <t>四组宋家湾主道至李家坝，1.5公里，3.5米宽道路硬化及安防设施（宽3.5米、厚18厘米）</t>
  </si>
  <si>
    <t>解决产业发展和群众出行难问题，解决两个组村民来往出行，受益农户15户，群众满意度达95%。</t>
  </si>
  <si>
    <t>满足在家不能外出务工人员就近零工，吸纳脱贫群众务工20人次</t>
  </si>
  <si>
    <t>产业路设施</t>
  </si>
  <si>
    <t>演圣镇亭坝村</t>
  </si>
  <si>
    <t>亭坝村粮油园区扩建道路800米（宽3.5米、厚18厘米）</t>
  </si>
  <si>
    <t>演圣镇人民政府</t>
  </si>
  <si>
    <t>解决园区农产品运输问题，带动产业发展，群众满意度95%。</t>
  </si>
  <si>
    <t>解决村民出行和农产品运输问题</t>
  </si>
  <si>
    <t>演圣镇天马村</t>
  </si>
  <si>
    <t>新建天马村六组老林业产业路1.7公里（宽3.5米、厚18厘米）</t>
  </si>
  <si>
    <t>解决160个村民生产出行问题，群众满意度达95%。</t>
  </si>
  <si>
    <t>解决群众出行安全问题</t>
  </si>
  <si>
    <t>演圣镇龙滩村一组</t>
  </si>
  <si>
    <t>新建龙滩村一组三叉嘴至人饮水池路1km（宽3.5米、厚18厘米）</t>
  </si>
  <si>
    <t>解决108个村民生产道路问题</t>
  </si>
  <si>
    <t>解决龙滩村一组群众108人道路安全出行问题</t>
  </si>
  <si>
    <t>姚家镇元宝村</t>
  </si>
  <si>
    <t>土鸡扩繁场姚家城（小地名）至大桑树（小地名）约1300米，水库角（小地名）至唐家山（小地名）1100米，共计约2400米道路加宽（宽1米，厚25厘米）；土鸡扩繁场入口至出口道路长1000米道路硬化（宽4.5米，厚18厘米）。</t>
  </si>
  <si>
    <t>姚家镇人民政府</t>
  </si>
  <si>
    <t>602人</t>
  </si>
  <si>
    <t>受益602人，群众满意度达95%。</t>
  </si>
  <si>
    <t>解决土鸡园区道路难的问题，促进农户增收，增进产业发展。</t>
  </si>
  <si>
    <t>道路交通</t>
  </si>
  <si>
    <t>姚家镇钟岭村</t>
  </si>
  <si>
    <t>2、5、7组断头路新建水泥道路1.5公里（宽3.5米，厚18厘米）</t>
  </si>
  <si>
    <t>改建</t>
  </si>
  <si>
    <t>453人</t>
  </si>
  <si>
    <t>解决粮油产业发展出行难问题，促进产业发展、农户增收，受益脱贫户25户103人，群众满意度达95%。</t>
  </si>
  <si>
    <t>解决水稻产业灌溉面积600余亩，受益农户200人，群众满意度达95%。</t>
  </si>
  <si>
    <t>姚家镇繁荣村</t>
  </si>
  <si>
    <t>一组樊明生至王家道路新建水泥道路2.1公里（宽3.5米，厚18厘米）</t>
  </si>
  <si>
    <t>受益脱贫户监测户66户187人，群众满意度达95%</t>
  </si>
  <si>
    <t>解决周边群众出行问题.</t>
  </si>
  <si>
    <t>道路维修
整治项目</t>
  </si>
  <si>
    <t>姚家镇
柳场村</t>
  </si>
  <si>
    <t>姚家镇
柳场村维修补烂200㎡,挡墙400m³</t>
  </si>
  <si>
    <t>50户300人</t>
  </si>
  <si>
    <t>解决300人生产生活出行难题</t>
  </si>
  <si>
    <t>解决柳场村300人生产生活出行难题</t>
  </si>
  <si>
    <t>普安镇共和村</t>
  </si>
  <si>
    <t>双丰村路口到共和村委会道路加宽5.5公里（宽1米、厚25厘米）</t>
  </si>
  <si>
    <t>普安镇人民政府</t>
  </si>
  <si>
    <t>349户1032人</t>
  </si>
  <si>
    <t>解决1032人生产生活出行难题</t>
  </si>
  <si>
    <t>解决共和村349户1032人出行难问题</t>
  </si>
  <si>
    <t>普安镇营盘社区</t>
  </si>
  <si>
    <t>营盘社区二组至共和村连村路修复2.2km、宽4.5米（9900平方米）</t>
  </si>
  <si>
    <t>235户705人</t>
  </si>
  <si>
    <t>解决705人生产生活出行难题</t>
  </si>
  <si>
    <t>解决营盘社区二组及共和村235户705人出行难问题</t>
  </si>
  <si>
    <t>普安镇二郎村</t>
  </si>
  <si>
    <t>二郎村6组新建水泥路1.7公里（宽3.5米、厚18厘米）</t>
  </si>
  <si>
    <t>135户460人</t>
  </si>
  <si>
    <t>解决二郎村135户460人出行难问题</t>
  </si>
  <si>
    <t>普安镇双剑村</t>
  </si>
  <si>
    <t>双剑村十组丁家梁至中坪村周桠子新建水泥路1.6公里（宽4.5米、厚18厘米）</t>
  </si>
  <si>
    <t>140户420人</t>
  </si>
  <si>
    <t>解决420人生产生活出行难题</t>
  </si>
  <si>
    <t>解决双剑村140户420人至剑坪村、工业园区村民出行难问题</t>
  </si>
  <si>
    <t>普安镇石泉村</t>
  </si>
  <si>
    <t>剑苍路口至巨星养猪场1.5公里，路面宽度4.5米（6750平方米）。</t>
  </si>
  <si>
    <t>407户1198人</t>
  </si>
  <si>
    <t>解决1198人生产生活出行难题</t>
  </si>
  <si>
    <t>解决石泉村408户1198人出行难问题</t>
  </si>
  <si>
    <t>普安镇
前锋村</t>
  </si>
  <si>
    <t>普安镇
前锋村六组新建3.5m路面0.3公里（宽3.5米、厚18厘米）</t>
  </si>
  <si>
    <t>70户310人</t>
  </si>
  <si>
    <t>解决前锋村六组310人生产生活出行难题</t>
  </si>
  <si>
    <t>产业园道路加宽</t>
  </si>
  <si>
    <t>香沉镇龙台村</t>
  </si>
  <si>
    <t>原贵妃枣产业园道路加宽长约1.5公里</t>
  </si>
  <si>
    <t>香沉镇人民政府</t>
  </si>
  <si>
    <t>解决园区农产品运输问题，带动产业发展、群众增收</t>
  </si>
  <si>
    <t>解决村民出行和农产品运输问题、吸纳当地群众务工</t>
  </si>
  <si>
    <t>村组道路加宽</t>
  </si>
  <si>
    <t>香沉镇东沟村</t>
  </si>
  <si>
    <t>一、二、三、四、五组道路加宽长约5公里</t>
  </si>
  <si>
    <t>解决传统粮油运输及村民出行难问题,促进群众增收</t>
  </si>
  <si>
    <t>解决群众出行安全问题、吸纳当地群众务工</t>
  </si>
  <si>
    <t>道路维修整治</t>
  </si>
  <si>
    <t>香沉镇跃进社区</t>
  </si>
  <si>
    <t>二、四、五、六、七、八组因灾害损毁道路约1.2公里（路面维修2286平方米）</t>
  </si>
  <si>
    <t>王河镇南华村</t>
  </si>
  <si>
    <t>南华村一组黑沟头至白家梁新建水泥路3.5公里（宽3.5米、厚18厘米）</t>
  </si>
  <si>
    <t>王河镇人民政府</t>
  </si>
  <si>
    <t>脱贫户30户78人</t>
  </si>
  <si>
    <t>解决土地面积300亩地耕作业、运输、安全生产，受益脱贫户30户78人，群众满意度达95%。</t>
  </si>
  <si>
    <t>解决土地方便出行、交通运输、解决土地撂荒现象，受益人数368人，吸纳脱贫群众务工，带动增收500元。</t>
  </si>
  <si>
    <t>王河镇深垭村</t>
  </si>
  <si>
    <t>深垭牌坊处至蜀柏村一组道路加宽6公里，（宽1.5米、厚25厘米）</t>
  </si>
  <si>
    <t>解决深垭村一组产业发展出行难问题，产业增收30万元，促进农户增收2000元，受益脱贫户48户105人，群众满意度达95%。</t>
  </si>
  <si>
    <t>吸纳脱贫群众务工30人，人均增收2000元；解决深垭村一组120户300人和部分蜀柏村群众出行安全问题</t>
  </si>
  <si>
    <t>王河镇龙凤村</t>
  </si>
  <si>
    <t>现代粮油园区盐井梁至三叉拐新建2.5公里（宽4.5米、厚18厘米）</t>
  </si>
  <si>
    <t>受益985人,脱贫户89户203人</t>
  </si>
  <si>
    <t>解决受益985人,脱贫户89户203人出行问题，群众满意度达95%</t>
  </si>
  <si>
    <t>吸纳周边群众就近就业务工，增加群众收入人均</t>
  </si>
  <si>
    <t>龙源镇天堂村</t>
  </si>
  <si>
    <t>天堂村五组水池至昝家大院新建水泥路2.4公里
（宽3.5米、厚18厘米）</t>
  </si>
  <si>
    <t>龙源镇人民政府</t>
  </si>
  <si>
    <t>解决粮油产业发展及农户出行难问题,产业增收8万元,促进农户增收10万元,受益脱贫户13户37人,群众满意度达95%。</t>
  </si>
  <si>
    <t>吸纳脱贫群众务工360人次.促进农户增收10万元、带动周边群众发展产业</t>
  </si>
  <si>
    <t>龙源镇兴泉村</t>
  </si>
  <si>
    <t>剑南路至村委会硬化村道路2.5公里长,破除原破损路面，新建路基宽5.5米,路面宽4.5米,18cm厚C30砼水泥混凝土面层（与剑南路连接处需6米双向车道）（宽4.5米、厚18厘米）</t>
  </si>
  <si>
    <t>解决村民出行难问题,收益群众达795户，群众满意度达100%。</t>
  </si>
  <si>
    <t>吸纳脱贫群众务工120人次</t>
  </si>
  <si>
    <t>龙源镇九龙村</t>
  </si>
  <si>
    <t>龙源镇九龙村一组沈家湾至兴泉村村委会新建水泥路2.5公里（宽4.5米、厚18厘米）</t>
  </si>
  <si>
    <t>解决粮食和经济作物产业种植面积350亩,产业增收10万元,并解决本村及邻村群众出行难，受益脱贫户107户220人（包括邻村兴泉部分对象）,群众满意度达95%。</t>
  </si>
  <si>
    <t>解决周边群众240户发展710人经济作物产业300亩和运输,如土地流转，年村集体经济增收4万元以上</t>
  </si>
  <si>
    <t>道路窄加宽项目</t>
  </si>
  <si>
    <t>武连镇枣垭村</t>
  </si>
  <si>
    <t>平桥至大包梁1.6公里长（宽1米、厚25厘米）</t>
  </si>
  <si>
    <t>武连镇人民政府</t>
  </si>
  <si>
    <t>道路加宽1.6公里，工程质量合格率达100%，群众满意度达99%。</t>
  </si>
  <si>
    <t>解决枣垭村群众出行难问题，有利用脱贫户、监测对象发展农业生产。</t>
  </si>
  <si>
    <t>武连镇寨桥村</t>
  </si>
  <si>
    <t>武连职中到寨桥村5组道路加宽4.2公里长（宽1米、厚25厘米）</t>
  </si>
  <si>
    <t>道路加宽4.2公里，工程质量合格率达100%，群众满意度达99%。</t>
  </si>
  <si>
    <t>解决寨桥村群众出行难问题，有利用脱贫户、监测对象发展农业生产。</t>
  </si>
  <si>
    <t>枣垭村核桃山产业路</t>
  </si>
  <si>
    <t>园区入口至寨子梁新建2公里（宽3.5米、厚18厘米）</t>
  </si>
  <si>
    <t>解决寨子梁园产业发展出行难问题，受益脱贫户、监测户66户232人，群众满意度达95%</t>
  </si>
  <si>
    <t>带动周边群众务工25人次</t>
  </si>
  <si>
    <t>羊岭镇庙坝社区</t>
  </si>
  <si>
    <t>庙坝社区5组岭山至大堰王明安处，全长1公里（宽4.5米、厚18厘米）</t>
  </si>
  <si>
    <t>羊岭镇人民政府</t>
  </si>
  <si>
    <t>解决种植产业发展出行难问题，产业增收3万元，促进农户增收3万元，受益脱贫户3户5人，群众满意度达95%。</t>
  </si>
  <si>
    <t>解决周边群众21户发展种植产业76亩</t>
  </si>
  <si>
    <t>羊岭镇太平社区</t>
  </si>
  <si>
    <t>冒火山至王洪中处道路加宽及维修，全长3公里，原3米拓宽至4.5米（宽1米、厚25厘米），挡土墙5处，共计1167立方米</t>
  </si>
  <si>
    <t>解决种植产业发展出行难问题，产业增收36万元，促进农户增收36万元，受益脱贫户35户132人，群众满意度达95%。</t>
  </si>
  <si>
    <t>解决周边群众212户发展种植产业345亩</t>
  </si>
  <si>
    <t>羊岭镇青柏村</t>
  </si>
  <si>
    <t>青柏村4组铧厂至沙窝子段产业道路修建0.8公里（宽3.5米、厚18厘米）</t>
  </si>
  <si>
    <t>解决群众困难出行难，带到群众增收，其中受益脱贫户35户74人，群众满意度达95%。</t>
  </si>
  <si>
    <t>解决周边群众74户出行</t>
  </si>
  <si>
    <t>道路整治项目</t>
  </si>
  <si>
    <t>木马镇木马寺社区</t>
  </si>
  <si>
    <t>1.挡防工程82.5立方米2.移民点路口至木马寺社区三组路口道路维修整治786平方</t>
  </si>
  <si>
    <t>木马镇人民政府</t>
  </si>
  <si>
    <t>道路维修解决120户居民出行</t>
  </si>
  <si>
    <t>产业路项目</t>
  </si>
  <si>
    <t>木马镇七柏村六组</t>
  </si>
  <si>
    <t>染房坝至石米子包/黄文现房后至池塘共1.1公里（宽3.5米、厚18厘米）</t>
  </si>
  <si>
    <t>巩固提升种植业发展91亩，促进产业增收9.1万元，项目可续发展10年，受益脱贫户21户56人，群众满意度达95%</t>
  </si>
  <si>
    <t>吸纳脱贫群众务工42人次、年村集体经济增收1.3万元、带动周边群众发展种植业91亩</t>
  </si>
  <si>
    <t>漫水路</t>
  </si>
  <si>
    <t>木马镇柳青村三组</t>
  </si>
  <si>
    <t>0.03公里，挡墙维修200立方米，路面维修429平方米</t>
  </si>
  <si>
    <t>解决311人出行</t>
  </si>
  <si>
    <t>吸纳脱贫群众务工62人次、年村集体经济增收9.6万元、带动周边群众发展产业183亩</t>
  </si>
  <si>
    <t>永泉村</t>
  </si>
  <si>
    <t>永泉村三组赵春生门口至梁上朱春荣处新建2.5公里通组水泥路（宽3.5米、厚18厘米）</t>
  </si>
  <si>
    <t>42户172人，其中已脱贫户4户14人</t>
  </si>
  <si>
    <t>解决42户172人出行困难</t>
  </si>
  <si>
    <t>预计可吸收38个短期务工人员，其中已脱贫户4人，预计务工报酬发放21万元。</t>
  </si>
  <si>
    <t>汉阳镇东青村</t>
  </si>
  <si>
    <t>东青村二组（张家梁）到三组（大路梁）新建2公里通组水泥路（宽3.5米、厚18厘米）</t>
  </si>
  <si>
    <t>183户，620人，其中脱贫户28户，92人，监测户4户，11人</t>
  </si>
  <si>
    <t>解决183户620人出行困难</t>
  </si>
  <si>
    <t>预计可吸收33个短期务工人员，其中已脱贫户4人，监测户1人，预计务工报酬发放20万元。</t>
  </si>
  <si>
    <t>涂山镇东河村</t>
  </si>
  <si>
    <t>东河村四组冉怀义至冉家山至全水窝新建水泥路2.6公里
（宽3.5米、厚18厘米）</t>
  </si>
  <si>
    <t>涂山镇人民政府</t>
  </si>
  <si>
    <t>解决粮油产业发展及农户出行难问题,产业增收9万元,促进农户增收10万元以上,受益脱贫户21户58人,群众满意度达100%。</t>
  </si>
  <si>
    <t>吸纳脱贫群众务工240人次.促进农户增收10万元以上、带动周边群众发展产业</t>
  </si>
  <si>
    <t>道路硬化</t>
  </si>
  <si>
    <t>涂山镇厚子铺村六组</t>
  </si>
  <si>
    <t>国道347至月台山，新建硬化道路共计0.38公里（宽4.5米、厚18厘米），道路加宽1.3公里（宽1米、厚25厘米）</t>
  </si>
  <si>
    <t>方便农户出行，群众满意度达95%。</t>
  </si>
  <si>
    <t>解决周边群众63户出行及进行农业生产</t>
  </si>
  <si>
    <t>涂山镇罐儿铺村三组</t>
  </si>
  <si>
    <t>三组通组路到拦河堰道路0.7公里（宽3.5米、厚18厘米）</t>
  </si>
  <si>
    <t>解决周边群众102户出行及进行农业生产</t>
  </si>
  <si>
    <t>道路加宽</t>
  </si>
  <si>
    <t>公兴镇三泉村</t>
  </si>
  <si>
    <t>剑南路至三泉村委会道路加宽3公里（宽1米、厚25厘米）</t>
  </si>
  <si>
    <t>公兴镇人民政府</t>
  </si>
  <si>
    <t>解决粮油产业、烤烟产业、海椒产业、群众生产出行问题，覆盖土地面积450亩，受益贫困户85户，145人，群众满意度达99%</t>
  </si>
  <si>
    <t>解决当地40人参与务工增收，预计发放劳务报酬15万元，实现人收0.37万余元</t>
  </si>
  <si>
    <t>道路整治</t>
  </si>
  <si>
    <t>公兴镇宝龙村</t>
  </si>
  <si>
    <t>宝龙村二组路面维修700平方米；新建挡墙337立方米。</t>
  </si>
  <si>
    <t>解决农业生产和核桃产业发展、群众生产出行问题，受益群众750人，其中脱贫户17户，65人，群众满意度达100%</t>
  </si>
  <si>
    <t>解决当地18参与务工增收，预计发放劳务报酬9万元实现人均增收0.5万元</t>
  </si>
  <si>
    <t>公兴镇
向前村</t>
  </si>
  <si>
    <t>向前村2.3组断头路，新建2.2km道路（宽3.5米、厚18厘米）</t>
  </si>
  <si>
    <t>解决粮油产业、群众生产出行问题，覆盖土地面积246亩，受益贫困户14户，40人，群众满意度达100%</t>
  </si>
  <si>
    <t>解决当地45人参与务工增收，预计发放劳务报酬16.2万元实现人均增收0.36万元</t>
  </si>
  <si>
    <t>乡道维修整治</t>
  </si>
  <si>
    <t>江口镇长江村</t>
  </si>
  <si>
    <t>长江村一组至张王镇交界处5公里（宽4.5米、厚18厘米）</t>
  </si>
  <si>
    <t>江口镇人民政府</t>
  </si>
  <si>
    <t>连接张王镇解决粮油产业发展及农户出行难问题,促进农户增收,群众满意度达95%。</t>
  </si>
  <si>
    <t>吸纳脱贫群众.促进农户增收、带动周边群众发展产业</t>
  </si>
  <si>
    <t>对村内联组路（兼生产作业功能）硬化4公里，3.5米宽。</t>
  </si>
  <si>
    <t>解决村民出行难问题,群众满意度达100%。</t>
  </si>
  <si>
    <t>吸纳脱贫群众务工210人次</t>
  </si>
  <si>
    <t>江口镇高堂村</t>
  </si>
  <si>
    <t>对村内1.3组联组毛坯路进行硬化1.8公里，3.5米宽。</t>
  </si>
  <si>
    <t>解决粮食和经济作物产业种植面积,产业增收,并解决本村及邻村群众出行难,群众满意度达95%。</t>
  </si>
  <si>
    <t>解决周边群众发展</t>
  </si>
  <si>
    <t>养猪场道路硬化</t>
  </si>
  <si>
    <t>金仙镇赛金村五组</t>
  </si>
  <si>
    <t>3.5米宽，1公里道路加宽至4.5米（宽1米、厚25厘米）新建4.5米宽道路0.3公里（宽4.5米、厚18厘米）</t>
  </si>
  <si>
    <t>新建/改建</t>
  </si>
  <si>
    <t>金仙镇人民政府</t>
  </si>
  <si>
    <t>解决养猪场的运输问题</t>
  </si>
  <si>
    <t>带动周边群众增收5%</t>
  </si>
  <si>
    <t>农村基础设施（含产业配套基础设施）</t>
  </si>
  <si>
    <t>金仙镇小桥村</t>
  </si>
  <si>
    <t>2、3组道路2.16公里（宽4.5米、厚18厘米）</t>
  </si>
  <si>
    <t>解决柑橘产业发展出行难问题，预计产业增收5万元，促进农户增收2万元，受益脱贫户93户273人，群众满意度达95%。</t>
  </si>
  <si>
    <t>解决周边群众就近临时务工20余人，人均增收1500元。</t>
  </si>
  <si>
    <t>樵店乡七一村、新房村</t>
  </si>
  <si>
    <t>七一村石院场至老樵店集镇维修整治12公里,破损路面维修6786平方。</t>
  </si>
  <si>
    <t>樵店乡人民政府</t>
  </si>
  <si>
    <t>解决群众出行，受益群众10860人，其中脱贫户469户，1465人，群众满意度达100%</t>
  </si>
  <si>
    <t>解决当地40人参与务工增收，预计发放劳务报酬16万元实现人均增收0.4万元</t>
  </si>
  <si>
    <t>樵店乡中岩村</t>
  </si>
  <si>
    <t>中岩村村委会至新庙子道路加宽5.3公里（宽1米、厚25厘米）</t>
  </si>
  <si>
    <t>解决群众出行，受益群众1350人，受益贫困户58户，192人，群众满意度达95%</t>
  </si>
  <si>
    <t>解决当地20人参与务工增收，预计发放劳务报酬8万元，实现人收0.4万余元</t>
  </si>
  <si>
    <t>樵店乡新房村</t>
  </si>
  <si>
    <t>四组李子产业园至仓房梁2.0公里（宽3.5米、厚18厘米）</t>
  </si>
  <si>
    <t>解决群众出行，受益群众680人，其中脱贫户25户，68人，群众满意度达98%</t>
  </si>
  <si>
    <t>就业项目</t>
  </si>
  <si>
    <t>公益性岗位</t>
  </si>
  <si>
    <t>剑阁县</t>
  </si>
  <si>
    <t>全县公益性岗位（护路员）29个乡镇400人</t>
  </si>
  <si>
    <t>养护</t>
  </si>
  <si>
    <t>相关乡镇人民政府</t>
  </si>
  <si>
    <t>提高全县公路使用年限，日常养护，整洁保畅</t>
  </si>
  <si>
    <t>解决周边群众就近务工400人</t>
  </si>
  <si>
    <t>剑阁县武连镇2026年省级财政以工代赈项目</t>
  </si>
  <si>
    <t>武连镇四合村</t>
  </si>
  <si>
    <t>改建C30砼村组道路6公里，宽3.5米，厚0.18米；山坪修缮4口（20175立方米）</t>
  </si>
  <si>
    <t>改建C30砼村组道路6公里，宽3.5米，厚0.18米；山坪修缮4口</t>
  </si>
  <si>
    <t>吸纳当地务工群众166人，发放劳务报酬165万元</t>
  </si>
  <si>
    <t>县发改局</t>
  </si>
  <si>
    <t>剑阁县开封镇2026年中央财政以工代赈项目</t>
  </si>
  <si>
    <t>开封镇杨岭村</t>
  </si>
  <si>
    <t>改建C30砼村组道路3.42千米（厚度0.18米*3.5米），排灌渠道1.32千米，（0.5m*0.6m）山坪塘整治6口</t>
  </si>
  <si>
    <t>改建C30砼村组道路3.42千米，排灌渠道1.32千米，山坪塘整治6口</t>
  </si>
  <si>
    <t>吸纳当地务工群众169人，发放劳务报酬191万元</t>
  </si>
  <si>
    <t>产业发展</t>
  </si>
  <si>
    <t>山坪塘整治项目</t>
  </si>
  <si>
    <t>治漏、排险、排危1、2、3、4组6口病山坪塘</t>
  </si>
  <si>
    <t>解决生产用水难，促进村民增收</t>
  </si>
  <si>
    <t>人居环境整治</t>
  </si>
  <si>
    <t>木马镇共同村</t>
  </si>
  <si>
    <t>安置点污水处理及新建堡坎400米</t>
  </si>
  <si>
    <t>解决农户生产用水排放污水处理及环境治理问题受益脱贫户85户242人，群众满意度达95%</t>
  </si>
  <si>
    <t>井泉村联村道路硬化</t>
  </si>
  <si>
    <t>木马镇井泉村三组</t>
  </si>
  <si>
    <t>井泉村到新庙村联村道路长2.2公里*宽3.5米*厚0.18米，C30混凝土</t>
  </si>
  <si>
    <t>有效解决村民出行难问题，促进两村联合发展，实现产业发展并增收，增加村民尤其是脱贫户务工收入，使群众满意度达100%</t>
  </si>
  <si>
    <t>解决村民出行难问题，实现村民就近就地就业，促进产业发展和村民增收</t>
  </si>
  <si>
    <t>新建土鸡养殖场</t>
  </si>
  <si>
    <t>新建剑门关土鸡养殖场1处，及其水电路和相关设备配套</t>
  </si>
  <si>
    <t>解决土鸡养殖养殖房问题，受益脱贫户79户195人，群众满意度达95%。</t>
  </si>
  <si>
    <t>解决土鸡养殖养殖房问题，一组二组三组四组五组产业发展问题，群众参与务工，带动群众增收0.4万元</t>
  </si>
  <si>
    <t>县农业农村局</t>
  </si>
  <si>
    <t>土鸡畜禽养殖</t>
  </si>
  <si>
    <t>白龙镇河垭村</t>
  </si>
  <si>
    <t>土鸡小区建设</t>
  </si>
  <si>
    <t>81户243人</t>
  </si>
  <si>
    <t>促进土鸡产业增量，受益脱贫户19户57人，群众满意度达95%。</t>
  </si>
  <si>
    <t>白龙镇红岩村</t>
  </si>
  <si>
    <t>80户240人</t>
  </si>
  <si>
    <t>促进土鸡产业增量，受益脱贫户18户54人，群众满意度达95%。</t>
  </si>
  <si>
    <t>白龙镇山峰村</t>
  </si>
  <si>
    <t>79户237人</t>
  </si>
  <si>
    <t>促进土鸡产业增量，受益脱贫户20户60人，群众满意度达95%。</t>
  </si>
  <si>
    <t>土鸡养殖</t>
  </si>
  <si>
    <t>白龙镇唐家村</t>
  </si>
  <si>
    <t>1.扩建艳艳家庭农场鸡棚3000m2
2.新购饲料投喂设备5套（水线，加温设备，储料罐）
3.防护网3000米
4.硬化场地1500m2
5.升级脱温室，新建地下“s”火笼升温管80m及新增加层育架200个</t>
  </si>
  <si>
    <t>扩建</t>
  </si>
  <si>
    <t>8户8人</t>
  </si>
  <si>
    <t>解决部分脱贫户就业，促进农户增收，，受益脱贫户8户8人，群众满意度达95%。</t>
  </si>
  <si>
    <t>白龙镇健康村</t>
  </si>
  <si>
    <t>1.新建鸡棚600m2
2.升级脱温室，新造地下“s”火笼升温管80m及新增加层育架120个
3.蓄水池建设260m3（8m见圆，深5m）及配套管网、动力电
4.道路硬化2m宽.120m长一条
5.移动鸡舍50栋</t>
  </si>
  <si>
    <t>白龙镇槐树村</t>
  </si>
  <si>
    <t>1.容桂家庭农场新建鸡棚1200平方米2.新建水池100立方米3.新购自动加工设备一套4.饲料仓库400平方米5.牧草种植机建设备一台6.防护网5000米7.硬化场地1200平方米</t>
  </si>
  <si>
    <t>6户6人</t>
  </si>
  <si>
    <t>解决部分脱贫户就业，促进农户增收，受益脱贫户6户6人，群众满意度达95%。</t>
  </si>
  <si>
    <t>1.改建白龙镇国明家禽养殖专业合作社脱温圈舍1000平方米（改建脱温网床，改进通风系统风机水帘电控设备，改进升温系统水暖加热锅炉）；2.购买鸡粪自动清粪设备；3.围网1000米；4.新建移动鸡舍20栋。</t>
  </si>
  <si>
    <t>4户4人</t>
  </si>
  <si>
    <t>解决部分脱贫户就业，促进农户增收，，受益脱贫户4户4人，群众满意度达95%。</t>
  </si>
  <si>
    <t>1.鸡棚1000平方米2.围网500平方米3.硬化场地200平方米</t>
  </si>
  <si>
    <t>2户2人</t>
  </si>
  <si>
    <t>解决部分脱贫户就业，促进农户增收，，受益脱贫户2户2人，群众满意度达95%。</t>
  </si>
  <si>
    <t>1.半坡居种养殖家庭农场鸡棚500平方米、硬化场地500平方米
2.化粪池建设40米
3.排污渠100米、消毒池1个、化粪池2个、禽用饮水池2个、蓄水塘450㎡（大型）1个、发酵池1个（重建）
4.围网1000米5.机械设备：抽水泵4个，粉碎机、割草机、颗粒饲料机各一套。</t>
  </si>
  <si>
    <t>3户3人</t>
  </si>
  <si>
    <t>解决部分脱贫户就业，促进农户增收，，受益脱贫户3户3人，群众满意度达95%。</t>
  </si>
  <si>
    <t>产业发
展</t>
  </si>
  <si>
    <t>新禾村集体土鸡养殖配套提升项目</t>
  </si>
  <si>
    <t>江口镇新禾村</t>
  </si>
  <si>
    <t>1、改建圈舍；2、新建饮水管网；3、新建化粪设施；4、电力配套设施1处</t>
  </si>
  <si>
    <t>改扩建</t>
  </si>
  <si>
    <t>脱贫户77户282人</t>
  </si>
  <si>
    <t>巩固剑门关土鸡产业发展，增加村集体经济收入，受益脱贫户77户282人，群众满意度达98%以上。</t>
  </si>
  <si>
    <t>吸纳脱贫群众务工15人次；年村集体经济增收2万元；带动周边30户余群众发展养殖土鸡</t>
  </si>
  <si>
    <t>土鸡养殖小区建设项目</t>
  </si>
  <si>
    <t>江口镇</t>
  </si>
  <si>
    <t>填栏剑门关土鸡鸡苗5500羽</t>
  </si>
  <si>
    <t>惠及110户发展土鸡养殖</t>
  </si>
  <si>
    <t>鼓励群众发展土鸡养殖，带动群众人均增收3000元以上</t>
  </si>
  <si>
    <t>养殖项目</t>
  </si>
  <si>
    <t>九曲山林下养殖管理房50平方米、移动鸡舍30栋共计面积180平方米、围栏10000米</t>
  </si>
  <si>
    <t>促进农户增收12万元，可续发展6年，受益脱贫户34户109人，群众满意度达95%。</t>
  </si>
  <si>
    <t>吸纳脱贫群众务工120人次、年村集体经济增收10万元、带动周边群众发展土鸡养殖产业1.2万羽</t>
  </si>
  <si>
    <t>剑门关镇新龙村、双鱼村、八里店村、青树村</t>
  </si>
  <si>
    <t>填栏土鸡16000羽，新建围网8000米，移动鸡舍40个，水槽、料筒100个，硬化生产作业道路1000米（宽2.5米，厚18厘米）</t>
  </si>
  <si>
    <t>新龙村收益385户1450人，双鱼村收益72户280人，八里店村收益52户215人，青树村收益60户200人</t>
  </si>
  <si>
    <t>巩固剑门关土鸡产业发展，增加养殖户收入，群众满意度达到98%</t>
  </si>
  <si>
    <t>带动周边群众发展土鸡养殖</t>
  </si>
  <si>
    <t>旺丛土鸡园鸡舍项目</t>
  </si>
  <si>
    <t>龙源镇双台村</t>
  </si>
  <si>
    <t>新建移动鸡舍80个，围网2000米，蓄水池1口</t>
  </si>
  <si>
    <t>受益脱贫户38户108人,群众满意度达100%。</t>
  </si>
  <si>
    <t>解决周边群众256户发展饲料玉米种植产业1328亩农产品销售</t>
  </si>
  <si>
    <t>巩固提升土鸡养殖项目</t>
  </si>
  <si>
    <t>龙源镇红彤村</t>
  </si>
  <si>
    <t>巩固提升原红彤龙石两处易地扶贫搬迁鸡圈项目饮水设备及水管400米、饲料自动投喂机4套，购鸡苗4000只</t>
  </si>
  <si>
    <t>产业园提质增效</t>
  </si>
  <si>
    <t>解决脱贫户居民点产业增收40万元,促进农户增收1万元,受益脱贫户86户357人,群众满意度达95%。</t>
  </si>
  <si>
    <t>吸纳脱贫群众务工621人次.年村集体经济增收2万元，带动周边群众发展养殖76户。</t>
  </si>
  <si>
    <t>龙源镇江石村</t>
  </si>
  <si>
    <t>巩固提升江石村易地扶贫搬迁鸡圈项目鸡舍饲养功能配套；建设现代无菌消杀室80平米</t>
  </si>
  <si>
    <t>解决群众发,产业增收20万元,促进农户增收16万元,受益脱贫户8户175人,群众满意度达100%。</t>
  </si>
  <si>
    <t>带动周边群众264户发展养殖</t>
  </si>
  <si>
    <t>土鸡养殖场</t>
  </si>
  <si>
    <t>木马镇新庙村三组</t>
  </si>
  <si>
    <t>建林下养殖场13000平米，建饲料仓库及机械储备室300平米，建住房2间50平米。相关配套设施：自来水引入，硬化道路260米</t>
  </si>
  <si>
    <t>以此鸡场为中心，建立土鸡养殖合作社，年均增加集体经济收入8万元</t>
  </si>
  <si>
    <t>成立股分合作社，以此作为集体资产入股保低分红，年均8万元，其中两万元作为公积金继续投入，二万元作为管理者奖补资金，其余四万元作为村民分红资金</t>
  </si>
  <si>
    <t>剑门关土鸡品鉴店建设项目</t>
  </si>
  <si>
    <t>剑门关镇、下寺镇三国不夜城</t>
  </si>
  <si>
    <t>新建土鸡品鉴店700平米及配套设施</t>
  </si>
  <si>
    <t>吸纳脱贫群众务工，帮助销售土鸡9000只以上及禽蛋产品等，群众满意度达100%。</t>
  </si>
  <si>
    <t>实现产品优质优价，带动土鸡发展，提高生产生活质量，提高群众的幸福指数。</t>
  </si>
  <si>
    <t>蛋鸡基础设施建设项目</t>
  </si>
  <si>
    <t>普安镇光荣村</t>
  </si>
  <si>
    <t>产业道路硬化700米</t>
  </si>
  <si>
    <t>可以提供本村脱贫户就近短期务工2人，脱贫户人均增收1000元；预计村集体可实现年分红1000元，满意度达95%。</t>
  </si>
  <si>
    <t>吸纳脱贫群众务工2人，助推进村集体经济增长。</t>
  </si>
  <si>
    <t>剑门关土鸡产业园巩固提升</t>
  </si>
  <si>
    <t>实施老旧圈舍改造升级，建设加工厂房，配套设施设备等。</t>
  </si>
  <si>
    <t>提升改造</t>
  </si>
  <si>
    <t>解决业主产业提升改造问题，带动产业发展100万元，联农带农增收10万元，增加村集体经济收入3万元。</t>
  </si>
  <si>
    <t>巩固产业发展，带动农户增收和集体经济收入</t>
  </si>
  <si>
    <t>园区配套</t>
  </si>
  <si>
    <t>剑门关土鸡养殖场核心区改建生产区饲料加工车间及设施设备，草料储存车间建设等。</t>
  </si>
  <si>
    <t>826人</t>
  </si>
  <si>
    <t>受益826人，群众满意度达95%。</t>
  </si>
  <si>
    <t>养殖园区基础配套</t>
  </si>
  <si>
    <t>团结水库建设提灌站一座，管道3500米，配套蓄水池200立方米。</t>
  </si>
  <si>
    <t>新建风干鸡加工加工车间400平米，晾晒场400平米及设施设备</t>
  </si>
  <si>
    <t>园区产业道路配套</t>
  </si>
  <si>
    <t>硬化元宝村四组作业道（宽3米）260米（18厘米厚），及产区500平方米（16厘米厚）。</t>
  </si>
  <si>
    <t>100万羽蛋鸡基础设施建设项目配套道路拓宽建设</t>
  </si>
  <si>
    <t>北庙场镇至钟岭村养殖场道路加宽1米，长11千米。</t>
  </si>
  <si>
    <t>1706人</t>
  </si>
  <si>
    <t>受益1706人，群众满意度达95%。</t>
  </si>
  <si>
    <t>100万羽蛋鸡基础设施建设项目配套蓄水池建设</t>
  </si>
  <si>
    <t>新建蓄水池1000立方米（1口/500立方米），及净化设备，管道2000米。提灌站110＃管道1500米，抽水设备，变压器及电力设施。</t>
  </si>
  <si>
    <t>产业配套，巩固产业发展，带动农户增收和集体经济收入</t>
  </si>
  <si>
    <t>剑门关土鸡扩繁场基础设施补短板及设施设备配套项目</t>
  </si>
  <si>
    <t>新建围墙、大门、场内道路、蓄水池、强电设施等，配套笼架、喂料、给排水、捡蛋、清粪、供暖、环控、孵化、照明、污水处理和管理设施等。</t>
  </si>
  <si>
    <t>3万人</t>
  </si>
  <si>
    <t>年出栏剑门关土鸡商品鸡苗200万羽鸡以上，年销售收入800万元左右，吸纳当地群众务工6人。</t>
  </si>
  <si>
    <t>实现村集体经济年增收10万元，解决土鸡园区鸡苗困难，促进当地群众就近就地务工。</t>
  </si>
  <si>
    <t>剑门关土鸡扩繁场护坡治理项目</t>
  </si>
  <si>
    <t>新建场内护坡及堡坎2处，长80米、高15米1处；长40米、高9米1处。</t>
  </si>
  <si>
    <t>巩固三保障成果</t>
  </si>
  <si>
    <t>雨露计划项目</t>
  </si>
  <si>
    <t>县域内</t>
  </si>
  <si>
    <t>按照春秋两季，国家防返贫检测信息系统导出数据，乡、村核实，县级审定，预计完成符合雨露计划人员助学补贴4500人次。</t>
  </si>
  <si>
    <t>解决脱贫和监测户子女上学困难问题</t>
  </si>
  <si>
    <t>开封镇青泉村新建提灌站项目</t>
  </si>
  <si>
    <t>开封镇青荣村</t>
  </si>
  <si>
    <t>新建青荣村4、8组提灌站建设2座</t>
  </si>
  <si>
    <t>解决农业灌溉面积693.4亩</t>
  </si>
  <si>
    <t>解决农业灌溉面积693.4亩，受益群众497户1094人</t>
  </si>
  <si>
    <t>新建提灌站</t>
  </si>
  <si>
    <t>四组新建机电提灌站1处</t>
  </si>
  <si>
    <t>解决林下中药材种植基地，带动产业发展，促进产业增收，带动林地流转及解决就近就业务工。</t>
  </si>
  <si>
    <t>解决600亩中药材，土鸡养殖场用水，带动群众林地流转及就近就业务工，可带动20余人就近务工，带动参与务工群众增收0.3万元。</t>
  </si>
  <si>
    <t>王河镇荣光村</t>
  </si>
  <si>
    <t>新建机电提灌站1处</t>
  </si>
  <si>
    <t>解决林下中药材种植基地、土鸡养殖场等生产用水，带动产业发展，促进产业增收，带动林地流转及解决就近就业务工。</t>
  </si>
  <si>
    <t>解决500亩中药材，土鸡养殖场用水，带动群众林地流转及就近就业务工，可带动20余人就近务工，带动参与务工群众增收0.3万元。</t>
  </si>
  <si>
    <t>提灌站项目</t>
  </si>
  <si>
    <t>白龙镇山峰村四组</t>
  </si>
  <si>
    <t>提灌站建设1座</t>
  </si>
  <si>
    <t>286户752人</t>
  </si>
  <si>
    <t>解决农业产业灌溉面积310亩，产业增收20万元，项目可续发展20年，受益脱贫户35户73人，群众满意度达95%。</t>
  </si>
  <si>
    <t>解决周边群众286户发展粮油产业310亩灌溉，年村集体经济增收10万元</t>
  </si>
  <si>
    <t>提灌站</t>
  </si>
  <si>
    <t>公兴镇金铃村4组</t>
  </si>
  <si>
    <t>新建提灌站1座</t>
  </si>
  <si>
    <t>解决金铃村群众生产用水问题，受益群众470人，其中脱贫户38户，97人，群众满意度达95%</t>
  </si>
  <si>
    <t>解决当地30人参与务工增收，预计发放劳务报酬12万元实现人均增收0.4万元</t>
  </si>
  <si>
    <t>公兴镇凤凰村8组</t>
  </si>
  <si>
    <t>1台解决5678组的灌溉、1台解决1234组的灌溉群众满意度95%</t>
  </si>
  <si>
    <t>解决当地20人参与务工增收，预计发放劳务报酬8万元实现人均增收0.4万余元</t>
  </si>
  <si>
    <t>新华村提灌站建设项目</t>
  </si>
  <si>
    <t>普安镇新华村</t>
  </si>
  <si>
    <t>提灌站配套管网延伸，PE1.25MPa管Φ110，3200米</t>
  </si>
  <si>
    <t>吸纳群众务工30人，户均增收1000元；解决群众就近就地务工，其中：一般户25人，脱贫户（监测户）5人。群众满意度含达95%。</t>
  </si>
  <si>
    <t>带动群众就近就地就业，集体经济收入增加10000元以上，户均收入增加1000元以上，提高生产生活质量，提高群众的幸福指数。</t>
  </si>
  <si>
    <t>提灌站建设</t>
  </si>
  <si>
    <t>普安镇星光村</t>
  </si>
  <si>
    <t>新建提灌站1座，配套泵房、电机设备、输水管道及高低压线路等</t>
  </si>
  <si>
    <t>吸纳脱贫群众务工33人，户均增收2000元；解决群众就近就地务工，其中：一般户25人，脱贫户（含监测户）8人。群众满意度达95%。</t>
  </si>
  <si>
    <t>带动群众就近就地就业，户均收入增加2000元以上，提灌站灌溉用水惠及粮油生产480亩及全村1250人，提高生产生活质量，提高群众的幸福指数。</t>
  </si>
  <si>
    <t>双丰村村特色产业园巩固提升项目</t>
  </si>
  <si>
    <t>新建提灌站1处</t>
  </si>
  <si>
    <t>解决农业灌溉面积320亩、120亩软籽石榴。</t>
  </si>
  <si>
    <t>带动群众就近就地就业，提高生产生活质量，提高群众的幸福指数。解决全村农业生产用水440亩，实现灌溉用水随用随供使主要农作物亩，助力农户增产增收</t>
  </si>
  <si>
    <t>粮油产业配套</t>
  </si>
  <si>
    <t>香沉镇剑南村</t>
  </si>
  <si>
    <t>在五组新建提灌站1处</t>
  </si>
  <si>
    <t>新建、维修整治</t>
  </si>
  <si>
    <t>解决粮油产业灌溉面积500亩,受益户80户420人,群众满意度达98%。</t>
  </si>
  <si>
    <t>解决周边群众80户发展粮油产业500亩灌溉,受益户80户420人</t>
  </si>
  <si>
    <t>提灌站建设项目</t>
  </si>
  <si>
    <t>在繁荣村三组建提灌站1座</t>
  </si>
  <si>
    <t>受益521人，群众满意度达95%。</t>
  </si>
  <si>
    <t>解决繁荣村组167户521人、590亩粮油灌溉，受益农户521人，群众满意度达95%</t>
  </si>
  <si>
    <t>特色产业园巩固提升项目</t>
  </si>
  <si>
    <t>开封镇国光村</t>
  </si>
  <si>
    <t>巩固提升104亩虾田</t>
  </si>
  <si>
    <t>改、扩建</t>
  </si>
  <si>
    <t>巩固提升小龙虾产业，带动当地务工15人以上</t>
  </si>
  <si>
    <t>吸纳脱贫人口及群众务工15人次、村集体经济增收5000元</t>
  </si>
  <si>
    <t>汉阳镇壮山村稻田养蛙项目</t>
  </si>
  <si>
    <t>汉阳镇壮山村一组</t>
  </si>
  <si>
    <t>稻田养蛙20亩，新建稻田围网600米，沟渠开挖600米，防鸟网20000平方米，排（给）水管3000米，冷库1栋</t>
  </si>
  <si>
    <t>持续壮大村集体产业，促使群众收入增加</t>
  </si>
  <si>
    <t>预计可提供33个短期务工人员，其中已脱贫户5人，监测户1人。</t>
  </si>
  <si>
    <t>白虎村特色产业园巩固提升项目</t>
  </si>
  <si>
    <t>普安镇白虎村</t>
  </si>
  <si>
    <t>新建养殖鱼塘引水渠2300米600mm*700mm</t>
  </si>
  <si>
    <t>吸纳群众务工45人，户均增收2000元；解决群众就近就地务工，其中：一般户35人，脱贫户（含监测户）10人。群众满意度达95%。</t>
  </si>
  <si>
    <t>带动群众就近就地就业，集体经济收入增加1万元以上，户均收入增加2000元以上，提高生产生活质量，提高群众的幸福指数。</t>
  </si>
  <si>
    <t>猕猴桃产业园</t>
  </si>
  <si>
    <t>4组猕猴桃产业园选果房扩建（扩建面积150~160平），309亩补苗、培肥、病虫防治</t>
  </si>
  <si>
    <t>巩固提升产业园350亩，促进产业增收5万元，项目可续发展30年，受益脱贫户100户273人，群众满意度达95%。</t>
  </si>
  <si>
    <t>吸纳脱贫群众务工100余人次，群众增收人，年村集体经济增收3万元</t>
  </si>
  <si>
    <t>产业园区巩固提升项目</t>
  </si>
  <si>
    <t>金宝李园区增设灌溉PE管，共6000米及配套设施等</t>
  </si>
  <si>
    <t>20户60人</t>
  </si>
  <si>
    <t>解决荣光村300亩粮食及经济林灌溉。</t>
  </si>
  <si>
    <t>解决天旱缺水灌溉问题。</t>
  </si>
  <si>
    <t>白龙镇禾丰村柑橘园产业管护项目</t>
  </si>
  <si>
    <t>白龙镇禾丰村</t>
  </si>
  <si>
    <t>巩固提升柑橘产业园406亩，1、安装护栏网3000米；2、建防寒设施，加盖防温网200亩；3、产业拓展50亩，种植蜂糖李，发展农旅融合和乡村旅游；4、修建灌溉设施，建发酵池三口，建管理实施设备一处300平方米，更新管网2000米；5、406亩培肥、病虫防治</t>
  </si>
  <si>
    <t>巩固提升</t>
  </si>
  <si>
    <t>38户200人</t>
  </si>
  <si>
    <t>村集体年收入5万元以上，带动农户就业200人次。</t>
  </si>
  <si>
    <t>新庄村黄金梨特色产业园经营性扶贫和帮扶资产提升项目</t>
  </si>
  <si>
    <t>江口镇新庄村、七林村</t>
  </si>
  <si>
    <t>建设面积305亩（新庄村105亩、七林村200亩）1.品种改良305亩；2.开沟做箱305亩；3.建围网16000米；4.建灌溉管我10000米</t>
  </si>
  <si>
    <t>脱贫户65户242人</t>
  </si>
  <si>
    <t>巩固提升黄金梨产业园230亩，促进产业增收13万元，项目可续10年，受益脱贫户65户242人，群众满意度达98%以上。</t>
  </si>
  <si>
    <t>吸纳脱贫群众务工50人次；年村集体经济增收2万元；带动周边群众发展小水果产业100亩，同时保障粮食安全。</t>
  </si>
  <si>
    <t>李子园喷灌系统</t>
  </si>
  <si>
    <t>东宝镇双西村产业园</t>
  </si>
  <si>
    <t>建300亩喷灌系统，配套履带式除草机2台，培肥、病虫防治300亩</t>
  </si>
  <si>
    <t>解决产业灌溉1100亩，产业增收20万元，带动周边群众务工20人以上</t>
  </si>
  <si>
    <t>解决产业灌溉1100亩，产业增收20万元，村集体经济增收2万元。</t>
  </si>
  <si>
    <t>防旱设施配套</t>
  </si>
  <si>
    <t>东宝镇新梁村</t>
  </si>
  <si>
    <t>清水湾园区200立方米微水池1口、长梁产业园200立方米微水池1口、混凝土引排水渠系2000米，培肥、病虫防治200亩</t>
  </si>
  <si>
    <t>解决灌溉170亩，项目可持续发展10年，群众满意度达90%</t>
  </si>
  <si>
    <t>解决灌溉170亩，产业增收2万元以上，增加短期务工人员15人，人均务工收入0.2万元。</t>
  </si>
  <si>
    <t>喷管系统</t>
  </si>
  <si>
    <t>东宝镇新梁产业园区</t>
  </si>
  <si>
    <t>新建800亩喷灌系统（清水湾产业园区200亩），配套柴油履带式锄草机2台，管护600亩</t>
  </si>
  <si>
    <t>解决产业灌溉1100亩，产业增收20万元，年村集体经济增收2万元。</t>
  </si>
  <si>
    <t>柑橘产业园标准化建设</t>
  </si>
  <si>
    <t>柑橘产业园建园区围网10000米，钢结构水果分选场及管理房300平方米，建水肥发酵池2口200立方米及配套</t>
  </si>
  <si>
    <t>提升水果产量，产业增收10万元，带动周边群众务工10人以上</t>
  </si>
  <si>
    <t>提升水果产量，产业增收10万元，带动周边群众务工10人以上，年村集体经济增收4.5万元以上。</t>
  </si>
  <si>
    <t>云丰村特色产业葡萄园改造提升</t>
  </si>
  <si>
    <t>汉阳镇云丰一组</t>
  </si>
  <si>
    <t>70亩改品（阳光玫瑰改巨峰）施肥，除草，打药，补苗</t>
  </si>
  <si>
    <t>预计可提供6个短期务工人员，其中已脱贫户1人，监测户0人。</t>
  </si>
  <si>
    <t>猕猴桃园区作业道</t>
  </si>
  <si>
    <t>汉阳镇东青村四组</t>
  </si>
  <si>
    <t>猕猴桃园作业道（总长1.2公里，宽2.5米），猕猴桃园120亩水肥一体配套</t>
  </si>
  <si>
    <t>壮大村集体产业，促使群众收入增加，生活水平改善提高</t>
  </si>
  <si>
    <t>预计可吸收23个短期务工人员，其中已脱贫户8人，监测户2人。</t>
  </si>
  <si>
    <t>登煌村柑橘园围网建设项目</t>
  </si>
  <si>
    <t>汉阳镇登煌村五组</t>
  </si>
  <si>
    <t>柑橘园18000米围网，管护297亩</t>
  </si>
  <si>
    <t>持续壮大村集体产业，促使群众收入增加，生活水平改善提高</t>
  </si>
  <si>
    <t>预计可提供7个短期务工人员，其中已脱贫户1人，监测户1人。</t>
  </si>
  <si>
    <t>产业园巩固提升项目</t>
  </si>
  <si>
    <t>鹤龄镇白鹤村</t>
  </si>
  <si>
    <t>巩固提升柑橘产业园80亩，建设200立方米钢筋混凝土微水池4口，灌溉管网5千米。</t>
  </si>
  <si>
    <t>巩固提升柑橘产业园80亩，促进产业增收10万元，项目可续发展20年，受益脱贫户45户125人，群众满意度达95%。</t>
  </si>
  <si>
    <t>吸纳脱贫群众务工150人次、年村集体经济增收5万元、带动周边群众发展柑橘产业50亩。</t>
  </si>
  <si>
    <t>脆红李产业园建设单运输轨道4000米</t>
  </si>
  <si>
    <t>巩固特色114.5亩脆红李产业园</t>
  </si>
  <si>
    <t>吸纳脱贫群众务工60人次、年村集体经济增收1.5万元、带动周边群众发展李子产业100亩。</t>
  </si>
  <si>
    <t>特色产业园区管护</t>
  </si>
  <si>
    <t>木马镇柏垭村三组</t>
  </si>
  <si>
    <t>柏垭村葡萄园区进行地力培肥、病虫害防治、修枝造型等</t>
  </si>
  <si>
    <t>巩固提升60余亩特色产业园，实现产业增收3万元，促进村集体经济增收，群众满意度达95%</t>
  </si>
  <si>
    <t>巩固提升60余亩特色产业园，实现产业增收3万元，促进村集体经济增收</t>
  </si>
  <si>
    <t>木马镇井泉村一组</t>
  </si>
  <si>
    <t>对井泉村脆红李园区进行地力培肥、病虫害防治、修枝造型等</t>
  </si>
  <si>
    <t>巩固提升200余亩特色产业园，实现产业增收20万元，促进村集体经济增收，群众满意度达95%</t>
  </si>
  <si>
    <t>巩固提升200余亩特色产业园，实现产业增收20万元，促进村集体经济增收</t>
  </si>
  <si>
    <t>民主村特色产业园巩固提升项目</t>
  </si>
  <si>
    <t>普安镇民主村</t>
  </si>
  <si>
    <t>190亩猕猴桃园日常管护:地力培肥、病虫害防治、修枝造型等。</t>
  </si>
  <si>
    <t>吸纳群众务工18人，户均增收1000元；解决群众就近就地务工，其中：一般户16人，脱贫户（监测户）2人。群众满意度含达95%。</t>
  </si>
  <si>
    <t>联合村特色产业园巩固提升项目</t>
  </si>
  <si>
    <t>普安镇联合村</t>
  </si>
  <si>
    <t>新建火龙果产业园大棚2200㎡（160元/㎡）</t>
  </si>
  <si>
    <t>吸纳群众务工26人，户均增收2000元；解决群众就近就地务工，其中：一般户20人，脱贫户(含监测户)6人。群众满意度达95%。</t>
  </si>
  <si>
    <t>新华村特色产业园巩固提升项目</t>
  </si>
  <si>
    <t>750亩猕猴桃园日常管护:地力培肥、病虫害防治、修枝造型等。</t>
  </si>
  <si>
    <t>吸纳群众务工22人，户均增收1000元；解决群众就近就地务工，其中：一般户18人，脱贫户（监测户）4人。群众满意度含达95%。</t>
  </si>
  <si>
    <t>带动群众就近就地就业，集体经济收入增加14400元以上，户均收入增加1000元以上，提高生产生活质量，提高群众的幸福指数。</t>
  </si>
  <si>
    <t>水池村特色产业园巩固提升项目</t>
  </si>
  <si>
    <t>普安镇水池村</t>
  </si>
  <si>
    <t>新建冬枣园防风网650米、发酵场400平方米、</t>
  </si>
  <si>
    <t>吸纳脱贫群众务工15人，户均增收2000余元；解决群众就近就地务工，其中：一般户10人，脱贫户（含监测户）5人。群众满意度达95%。</t>
  </si>
  <si>
    <t>240亩石榴园日常管护：地力培肥、病虫害防治、修枝造型等</t>
  </si>
  <si>
    <t>吸纳脱贫群众务工9人，户均增收1000余元；解决群众就近就地务工，其中：一般户6人，脱贫户（含监测户）3人。群众满意度达95%。</t>
  </si>
  <si>
    <t>带动群众就近就地就业，集体经济收入增加3000元以上，户均收入增加1000元以上，提高生产生活质量，提高群众的幸福指数。</t>
  </si>
  <si>
    <t>218.7亩半边红李子日常管护:地力培肥、病虫害防治、修枝造型等。</t>
  </si>
  <si>
    <t>吸纳脱贫群众务工13人，户均增收1000余元；解决群众就近就地务工，其中：一般户10人，脱贫户（含监测户）3人。群众满意度达95%。</t>
  </si>
  <si>
    <t>带动群众就近就地就业，集体经济收入增加4000元以上，户均收入增加1000元以上，提高生产生活质量，提高群众的幸福指数。</t>
  </si>
  <si>
    <t>150亩石榴产业园围网建设，长度2000米，高度1.8m。</t>
  </si>
  <si>
    <t>吸纳脱贫群众务工8人，户均增收2000余元；解决群众就近就地务工，其中：一般户5人，脱贫户（含监测户）3人。群众满意度达95%。</t>
  </si>
  <si>
    <t>带动群众就近就地就业，集体经济收入增加5000元以上，户均收入增加2000元以上，提高生产生活质量，提高群众的幸福指数。</t>
  </si>
  <si>
    <t>350亩冬枣园日常管护:地力培肥、病虫害防治、修枝造型等。</t>
  </si>
  <si>
    <t>吸纳脱贫群众务工11人，户均增收2000余元；解决群众就近就地务工，其中：一般户8人，脱贫户（含监测户）3人。群众满意度达95%。</t>
  </si>
  <si>
    <t>水池村5组砂糖橘产业园作业道2公里，开挖路基宽4.5米，铺设泥碎路面宽3米，硬化混泥土路面宽3米、18cm厚</t>
  </si>
  <si>
    <t>解决砂糖橘产业园区作业出行难的问题，产业增收20万元，促进农户增收0.8万元每户，受益脱贫25户60人，群众满意度达100%。</t>
  </si>
  <si>
    <t>吸纳脱贫群众务工3500人次，促进年集体经济增收2万元，解决产业发展出行难问题</t>
  </si>
  <si>
    <t>亮垭村特色产业园巩固提升项目</t>
  </si>
  <si>
    <t>普安镇亮垭村</t>
  </si>
  <si>
    <t>600亩猕猴桃园日常管护:地力培肥、病虫害防治、修枝造型等。</t>
  </si>
  <si>
    <t>吸纳群众务工54人，户均增收1000元；解决群众就近就地务工，其中：一般户45人，脱贫户（监测户）9人。群众满意度含达95%。</t>
  </si>
  <si>
    <t>带动群众就近就地就业，集体经济收入增加30000元以上，户均收入增加1000元以上，提高生产生活质量，提高群众的幸福指数。</t>
  </si>
  <si>
    <t>星光村村特色产业园巩固提升项目</t>
  </si>
  <si>
    <t>一组蟠桃园新建桩灌140亩18.9万元，围网2000米11.2万元</t>
  </si>
  <si>
    <t>吸纳群众务工35人，户均增收1000元；解决群众就近就地务工，其中一般群众9户，21人，脱贫户11户，14人。群众满意度达95%。</t>
  </si>
  <si>
    <t>带动群众就近就地就业，集体经济收入增加10800以上，户均收入增加1000元以上，提高生产生活质量，提高群众的幸福指数。</t>
  </si>
  <si>
    <t>锯山村特色产业园巩固提升项目</t>
  </si>
  <si>
    <t>普安镇锯山村</t>
  </si>
  <si>
    <t>192.42亩砂糖橘园日常管护:地力培肥、病虫害防治、修枝造型等。</t>
  </si>
  <si>
    <t>吸纳群众务工12人，户均增收1000元；解决群众就近就地务工，其中：一般户10人，脱贫户（监测户）2人。群众满意度含达95%。</t>
  </si>
  <si>
    <t>带动群众就近就地就业，集体经济收入增加8000元以上，户均收入增加1000元以上，提高生产生活质量，提高群众的幸福指数。</t>
  </si>
  <si>
    <t>106亩半边红李园日常管护:地力培肥、病虫害防治、修枝造型等。</t>
  </si>
  <si>
    <t>光荣村特色产业园巩固提升项目</t>
  </si>
  <si>
    <t>新建围网6850米，高1.8米，网孔70*70mm，立柱40角钢壁厚4mm、拉线7mm钢丝绳</t>
  </si>
  <si>
    <t>吸纳群众务工23人，户均增收2000元。集体经济增收12000元</t>
  </si>
  <si>
    <t>脱贫户和监测户110户，316人提高生活质量，提高农户的幸福指数。</t>
  </si>
  <si>
    <t>新建喷药系统338亩；新建分选场400平方米</t>
  </si>
  <si>
    <t>吸纳群众务工23人，户均增收2000元。集体经济增收26000元</t>
  </si>
  <si>
    <t>飞凤村猕猴桃产业园巩固提升项目</t>
  </si>
  <si>
    <t>普安镇飞凤村</t>
  </si>
  <si>
    <t>水溶性发酵池及过滤配套设施一处，购置履带式割草机2台，170亩猕猴桃管护</t>
  </si>
  <si>
    <t>吸纳群众务工10人，户均增收2700元；解决群众就近就地务工，其中一般群众467户，950人，脱贫户80户，143人，监测户2户，5人。群众满意度达95%。</t>
  </si>
  <si>
    <t>带动群众就近就地就业，集体经济收入增加0.6万元以上，户均收入增加2700元以上，提高生产生活质量，提高群众的幸福指数。</t>
  </si>
  <si>
    <t>新建防风网1500米；新建围网2000米</t>
  </si>
  <si>
    <t>吸纳群众务工22人，户均增收3200元；解决群众就近就地务工，其中一般群众467户，950人，脱贫户80户，143人，监测户2户，5人。群众满意度达95%。</t>
  </si>
  <si>
    <t>带动群众就近就地就业，集体经济收入增加1.3万元以上，户均收入增加3200元以上，提高生产生活质量，提高群众的幸福指数。</t>
  </si>
  <si>
    <t>松林村特色产业园巩固提升项目</t>
  </si>
  <si>
    <t>普安镇松林村</t>
  </si>
  <si>
    <t>新建花椒园603亩桩灌配套管网设施</t>
  </si>
  <si>
    <t>吸纳群众务工45人，户均增收5000元；解决群众就近就地务工，其中：一般群众40人，脱贫户(含监测户）5人。群众满意度达95%。</t>
  </si>
  <si>
    <t>带动群众就近就地就业，集体经济收入增加4万元以上，户均收入增加5000元以上，提高生产生活质量，提高群众的幸福指数。</t>
  </si>
  <si>
    <t>五星村特色产业园巩固提升项目</t>
  </si>
  <si>
    <t>普安镇五星村</t>
  </si>
  <si>
    <t>50亩葡萄园日常管护：地力培肥、病虫害防治、修枝造型等</t>
  </si>
  <si>
    <t>吸纳群众务工5人，户均增收1000元；解决群众就近就地务工，其中：一般户4人，脱贫户（监测户）1人。群众满意度含达95%。</t>
  </si>
  <si>
    <t>带动群众就近就地就业，集体经济收入增加1000元以上，户均收入增加1000元以上，提高生产生活质量，提高群众的幸福指数。</t>
  </si>
  <si>
    <t>城北社区特色产业园巩固提升项目</t>
  </si>
  <si>
    <t>普安镇城北社区</t>
  </si>
  <si>
    <t>新建桃、李园道路1.7公里，排洪渠800米。</t>
  </si>
  <si>
    <t>950人以上</t>
  </si>
  <si>
    <t>吸纳群众务工72人，户均增收2000元；解决群众就近就地务工，其中一般群众360户，830人，脱贫户48户，103人，监测户2户，5人。群众满意度达95%。</t>
  </si>
  <si>
    <t>带动群众就近就地就业，集体经济收入增加7.8万元以上，户均收入增加2000元以上，提高生产生活质量，提高群众的幸福指数。</t>
  </si>
  <si>
    <t>产业配套设施</t>
  </si>
  <si>
    <t>樵店乡七一村</t>
  </si>
  <si>
    <t>七一村2、3组蔬菜产业园区配套生产作业道1.5公里</t>
  </si>
  <si>
    <t>解决村集体产业配套设施不全问题，产业增收6万元，受益脱贫户15户38人，群众满意度98%</t>
  </si>
  <si>
    <t>带动周边农户16户45人务工就业</t>
  </si>
  <si>
    <t>新建100平方米冻库1处，新建5亩钢架结构育苗大棚，新建2000米灌溉管网</t>
  </si>
  <si>
    <t>解决村集体产业配套设施不全问题，产业增收5万元，受益脱贫户14户34人，群众满意度98%</t>
  </si>
  <si>
    <t>带动周边农户18户49人务工就业</t>
  </si>
  <si>
    <t>配套设施</t>
  </si>
  <si>
    <t>猕猴桃产业园新建防风网500米，猕猴桃分选场300㎡</t>
  </si>
  <si>
    <t>解决村集体产业配套设施不全问题，产业增收8万元，受益脱贫户15户38人，群众满意度98%</t>
  </si>
  <si>
    <t>带动周边农户16户49人务工就业</t>
  </si>
  <si>
    <t>产业管护</t>
  </si>
  <si>
    <t>猕猴桃产业园新建微水池200立方米2口；柑橘产业园新建微水池200立方米2口；作业道2公里</t>
  </si>
  <si>
    <t>巩固提升猕猴桃产业园200亩，促进产业增收36万元，项目可持续发展10年，受益脱贫户、监测户80户228人，群众满意度达95%</t>
  </si>
  <si>
    <t>吸纳脱贫群众务工200人次，年村集体经济增收0.96万元，带动周边群众发展猕猴桃产业50亩</t>
  </si>
  <si>
    <t>武连镇双坪村</t>
  </si>
  <si>
    <t>藤椒产业园新建微水池200立方米2口，作业道1.5公里</t>
  </si>
  <si>
    <t>巩固提升藤椒产业园200亩，促进产业增收25万元，项目可持续发展10年，受益脱贫户、监测户89户182人，群众满意度达95%</t>
  </si>
  <si>
    <t>吸纳脱贫群众务工130人次，年村集体经济增收0.7万元，带动周边群众发展藤椒产业20亩</t>
  </si>
  <si>
    <t>蜀道蓝莓园品种改良提升项目</t>
  </si>
  <si>
    <t>下寺镇小剑村一组</t>
  </si>
  <si>
    <t>基质盆栽蓝莓12000盆，新建滴灌200亩，园区作业道1公里。</t>
  </si>
  <si>
    <t>1200余人</t>
  </si>
  <si>
    <t>提早春节上市，增强蓝莓经济效益，解决周边群众务工，增加村集体经济收入。</t>
  </si>
  <si>
    <t>增加集体经济收入5万元，解决群众务工15人，增加人均收入3000元</t>
  </si>
  <si>
    <t>李子园基础设施建设</t>
  </si>
  <si>
    <t>下寺镇冠京村</t>
  </si>
  <si>
    <t>园区道路硬化2.6公里，路面宽3.5米，18cm厚C30水泥混凝土面层，新建渠道2.8公里(其中2.3公里0.4*0.4米渠道,0.2公里1*1米渠道，0.3公里0.6*0.6米渠道)。</t>
  </si>
  <si>
    <t>全面改善李子园区域内交通状况，提升道路承载能力与通行效率，促进园区的经济发展，直接带动农户参与务工50人以上，其中包含脱贫户25户，107人，人均收入2000元以上，群众满意度达90%。</t>
  </si>
  <si>
    <t>降低了运输的成本，便利的交通吸引收购商直接上门，带动周边群众实现短期就业，人均收入2000元以上，同时为集体经济增收30000元以上。</t>
  </si>
  <si>
    <t>巩固提升打造桃树产业园项目</t>
  </si>
  <si>
    <t>①果树品种改良5000株，12万元；②补栽桃子、李子、车厘子等水果树苗2300株，12.50万元</t>
  </si>
  <si>
    <t>提升产业园</t>
  </si>
  <si>
    <t>1100余人</t>
  </si>
  <si>
    <t>解决青溪村老百姓的增收，通过改良、补栽，发展林下养鸡及完善配套设施，提升桃树产业效益。受益农户357户1189人（其中脱贫户87户308人，低保户25户33人），群众满意度达95%。</t>
  </si>
  <si>
    <t>村集体经济收入1万元</t>
  </si>
  <si>
    <t>产业园</t>
  </si>
  <si>
    <t>新建堆肥料棚2个400平方，新建打药系统、滴管系统</t>
  </si>
  <si>
    <t>巩固提升产业果园285亩，促进产业增收，项目可续发展30年，受益脱贫户97户275人，群众满意度达95%。</t>
  </si>
  <si>
    <t>吸纳脱贫群众务工,年村集体经济增收15万</t>
  </si>
  <si>
    <t>新建李子避雨棚100亩</t>
  </si>
  <si>
    <t>秀钟乡双河村</t>
  </si>
  <si>
    <t>新建堆肥料棚2个400平方，新建打药系统,滴灌系统</t>
  </si>
  <si>
    <t>巩固提升产业果园410亩，促进产业增收，项目可续发展30年，群众满意度达95%。</t>
  </si>
  <si>
    <t>元山镇双柳村</t>
  </si>
  <si>
    <t>产业管护：桑葚产业园160亩、脆红李产业园156亩、柑橘产业园63亩。</t>
  </si>
  <si>
    <t>巩固
提升</t>
  </si>
  <si>
    <t>巩固提升集体经济产业，壮大集体经济收入，解决村民就地就业，群众满意度达96%。</t>
  </si>
  <si>
    <t>吸纳脱贫群众务工260人次（其中脱贫人口120人）、年村集体经济增收1.137万元、带动周边群众发展产业60亩</t>
  </si>
  <si>
    <t>柑橘产业园产业配套项目</t>
  </si>
  <si>
    <t>元山镇粮丰村</t>
  </si>
  <si>
    <t>防冻大棚30亩</t>
  </si>
  <si>
    <t>解决柑橘产业发展霜冻灾害问题，产业增收32万元，受益脱贫户监测户206户559人，群众满意度达95%。</t>
  </si>
  <si>
    <t>解决柑橘产业发展霜冻灾害问题，产业增收32万元，年村集体经济增收1.8万元。</t>
  </si>
  <si>
    <t>二台果园260亩喷灌设施</t>
  </si>
  <si>
    <t>解决260亩柑橘产业发展灌溉问题，产业增收15万元，受益脱贫户监测户206户559人，群众满意度达95%。</t>
  </si>
  <si>
    <t>解决260亩柑橘产业发展灌溉问题，产业增收15万元，年村集体经济增收1.2万元。</t>
  </si>
  <si>
    <t>普安镇闻溪村</t>
  </si>
  <si>
    <t>1、蔬菜起垄覆膜机4台；2、耕作播种机1台；3、生产设施用房6间；蔬菜大棚建设及维修</t>
  </si>
  <si>
    <t>巩固提升340亩蔬菜基地，提升生产效率，解决群众就近务工30人次</t>
  </si>
  <si>
    <t>吸纳脱贫群众务工,人均增收1000元</t>
  </si>
  <si>
    <t>建设一个占地约1000㎡的农产品初加工设施设备车间，包括分选、清洗、切分、晾晒、烘干、分级、包装、保鲜等功能。</t>
  </si>
  <si>
    <t>新建蔬菜加工基地，解决群众就近务工100人次</t>
  </si>
  <si>
    <t>1温光湿智能控制等相关设施设备(1套）；2、预冷、保鲜等设施设备（1套）；</t>
  </si>
  <si>
    <t>完善蔬菜基地冷藏设施，吸纳脱贫群众务工120次,人均增收1000元</t>
  </si>
  <si>
    <t>白龙镇临津社区</t>
  </si>
  <si>
    <t>1水肥一体化改造(1套）；2、生产大棚改造（6595平方）</t>
  </si>
  <si>
    <t>完善蔬菜基地基础设施，吸纳脱贫群众务工120次,人均增收1000元</t>
  </si>
  <si>
    <t>和美乡村建设行动</t>
  </si>
  <si>
    <t>张王镇苍山村一二三组</t>
  </si>
  <si>
    <t>标改山坪塘2口，新建人畜饮水100方调节池1口（大柏村蓄水池接头），人饮管道15000米，安装太阳能路灯100盏，环境整治及垃圾转运设施建设等</t>
  </si>
  <si>
    <t>解决全村吃水问题，生产生活用水更有保障，美化全村人居环境，受益脱贫户35户、105人，群众满意度达95％</t>
  </si>
  <si>
    <t>受益农户156户506人，群众意度达95%。</t>
  </si>
  <si>
    <t>张王镇大柏村一二三组</t>
  </si>
  <si>
    <t>新建渠系3公里、标改山坪塘2口，新建人畜饮水200方蓄水池1口，人饮管道5000米，安装太阳能路灯80盏，环境整治及垃圾转运设施建设等</t>
  </si>
  <si>
    <t>解决大柏村一、二组农户排水、排污问题，美化全村人居环境，解决全村吃水问题，生产生活更有保障，受益脱贫户35户、105人，群众满意度达95％</t>
  </si>
  <si>
    <t>受益农户145户，526人。群众意度达95%。</t>
  </si>
  <si>
    <t>王河镇鲁垭村</t>
  </si>
  <si>
    <t>一、二组聚集点太阳能路灯40盏</t>
  </si>
  <si>
    <t>脱贫户77户207人</t>
  </si>
  <si>
    <t>解决出行难问题，受益脱贫户78户207人，群众满意度达96%。</t>
  </si>
  <si>
    <t>解决鲁垭村居民出行安全252户</t>
  </si>
  <si>
    <t>村委会新建公厕一处</t>
  </si>
  <si>
    <t>703户1880人</t>
  </si>
  <si>
    <t>改善南华村乡村环境</t>
  </si>
  <si>
    <t>改善乡村环境，吸纳脱贫户务工，人均增收1000元.</t>
  </si>
  <si>
    <t>王河镇平乐村</t>
  </si>
  <si>
    <t>每组新建垃圾房各1处，共5处</t>
  </si>
  <si>
    <t>528户1530</t>
  </si>
  <si>
    <t>解决全村老百姓生活垃圾处理问题</t>
  </si>
  <si>
    <t>解决全村老百姓生活垃圾处理问题，受益人数1530人。</t>
  </si>
  <si>
    <t>南华村4组建100㎥污水处理池1口</t>
  </si>
  <si>
    <t>15户52人</t>
  </si>
  <si>
    <t>吸纳周边脱贫户务工，人均增收1500元。</t>
  </si>
  <si>
    <t>柳沟镇光华村4、5组</t>
  </si>
  <si>
    <t>光华村四组、五组新建垃圾房8处</t>
  </si>
  <si>
    <t>187户，786人。</t>
  </si>
  <si>
    <t>208户，受益人786人。群众满意度达95%。</t>
  </si>
  <si>
    <t>可以解决就近务工人员10人。</t>
  </si>
  <si>
    <t>杨村镇白水村</t>
  </si>
  <si>
    <t>全村太阳能路灯安装260盏。</t>
  </si>
  <si>
    <t>整治村容村貌，改善人居环境整治，打造宜居宜家。</t>
  </si>
  <si>
    <t>提升生活品质，增强群众幸福感。</t>
  </si>
  <si>
    <t>杨村镇锦屏村</t>
  </si>
  <si>
    <t>安装500盏太阳能照明灯。</t>
  </si>
  <si>
    <t>解决群众晚上出行，特别是学生晚自习出行问题。</t>
  </si>
  <si>
    <t>受益群众697户1810人，其中受益脱贫户103户287人。</t>
  </si>
  <si>
    <t>杨村镇官店村</t>
  </si>
  <si>
    <t>官店村2、3、5、、7、9、10组，安装照明路灯500盏</t>
  </si>
  <si>
    <t>园区建设</t>
  </si>
  <si>
    <t>园区升星群众满意度达95%。</t>
  </si>
  <si>
    <t>解决官店村群众出行问题</t>
  </si>
  <si>
    <t>东宝镇双西村1-12组</t>
  </si>
  <si>
    <t>1-12组垃圾房30平方，12个</t>
  </si>
  <si>
    <t>解决辖地群众生活垃圾100吨，群众满意度达100%</t>
  </si>
  <si>
    <t>改善人均环境，吸纳务工10人，人均年收入增加0.5万元。</t>
  </si>
  <si>
    <t>壮岭村人居环境整治提升项目</t>
  </si>
  <si>
    <t>汉阳镇壮岭村</t>
  </si>
  <si>
    <t>农户住房周围环境改造、入户路、文化宣传150户</t>
  </si>
  <si>
    <t>集体</t>
  </si>
  <si>
    <t>预计可提供75个短期务工人员，其中已脱贫户5人，监测户1人。</t>
  </si>
  <si>
    <t>青木村和美乡村建设行动项目</t>
  </si>
  <si>
    <t>鹤龄镇青木村</t>
  </si>
  <si>
    <t>1.农村水务方面。1组罗片角池塘，清淤、内外坝、筑漏、换放水桐等；新建2组郭树清房后防旱池300立方；3组小豆角池塘内外坝、换放水桐等；4组庄子池塘内外坝、换放水桐等；5组提灌站，保尔和至村子梁；5组小门家角池塘内外坝、换放水桐，处漏等；6组教场梁池塘内外坝、换放水桐，处漏等；6组提灌站一道；7组石谭沟池塘、社嘴嘴池塘、新池塘内外坝、换放水桐，处漏等；8组青岗池塘、仓房沟池塘内外坝、换放水桐，处漏、扩容等；9组拦河堰一道盖长150米。2.道路建设方面。3组加宽道路长150m宽1.5m（加宽路）；8组加宽道路（错车道）400m*1.5m（加宽路）；青木村硬化路1.2公里*3.5米。3.产业园方面。青木村产业园红心柚、产业园200亩补苗、地力培肥、病虫害防治和烟叶种植400亩，药材种植150亩。</t>
  </si>
  <si>
    <t>整改扩建</t>
  </si>
  <si>
    <t>1754人</t>
  </si>
  <si>
    <t>解决种植产业灌溉面积1200亩，解决农业产业发展出行难问题，巩固提升产业园，产业增收80万元，项目可续发展10年，受益脱贫户504户1754人，群众满意度达95%。</t>
  </si>
  <si>
    <t>解决周边群众504户发展农业产业1200亩灌溉，解决1.75公里道路狭窄问题，集体经济增收10万元</t>
  </si>
  <si>
    <t>白鹤村和美乡村建设行动项目</t>
  </si>
  <si>
    <t>1.农村水务方面。一组前头平池塘清淤、治漏灌桨、边盖整形，干渠硬化800米；一组柏垭子抗旱蓄水池2口；二组猫猫池塘清淤、边盖整形、栏杆；二组大山后抗旱池2口；三组打石沟池塘清淤、补漏灌桨、边盖整形，干渠硬化500米；三组围干梁、茶树盖抗旱池2口；四组抗旱池5口。2.道路建设方面。村道路加宽4500m×1m；一组道路硬化九处1050米×3米；三组道路硬化四处320米×3米。3.堡坎方面。张清川门口新建堡坎45m*3.5m；梁乾林房屋旁边新建堡坎15m*3.5m；严正光门口新建堡坎10m*3m。4.产业园方面。白鹤村产业园巩固提升项目，柑橘产业园120亩换品种、地力培肥、病虫害防治，提灌设施等。</t>
  </si>
  <si>
    <t>1856人</t>
  </si>
  <si>
    <t>解决种植产业灌溉面积900亩，解决农业产业发展出行难问题，巩固提升柑橘产业园，产业增收60万元，项目可续发展10年，受益脱贫户576户1856人，群众满意度达95%。</t>
  </si>
  <si>
    <t>解决周边群众576户发展农业产业900亩灌溉，解决4.5公里道路狭窄问题，新建1.37公里生产路，有效预防地灾3处，集体经济增收8万元</t>
  </si>
  <si>
    <t>化林村和美乡村建设行动项目</t>
  </si>
  <si>
    <t>1.基础设施方面。大寨塘巩固提升；景区滨河路段从化林学校至接待站1公里路面加宽、整治硬化及渠系配套。2.公共服务方面。化林村村级活动阵地提升改善。3.产业园方面。九曲山林下300亩养殖土鸡，土鸡5000羽,50个圈舍，生产用房3栋，1500米围栏，畜禽饮水系统。</t>
  </si>
  <si>
    <t>3153人</t>
  </si>
  <si>
    <t>解决种植产业灌溉面积200亩，提升化林村阵地建设，发展文化旅游，产业增收67万元，项目可续发展20年，受益脱贫户923户3153人，群众满意度达95%。</t>
  </si>
  <si>
    <t>解决周边群众923户发展农业产业200亩灌溉、土鸡养殖1000羽，集体经济增收13万元</t>
  </si>
  <si>
    <t>岳坪村和美乡村建设行动项目</t>
  </si>
  <si>
    <t>鹤龄镇岳坪村</t>
  </si>
  <si>
    <t>1.农村水务方面：3组赖家池塘灌浆、清淤共计26万；
3组新池塘护坡整治、清淤、400米水渠共计38万；2组马鞍山池塘防漏内外坝整治共计19万；2.道路建设方面：合并村30户及以上通组路硬化1.3公里，共计65万；3.产业发展：产业园扩建30亩，46万；4.人居环境整治：集中垃圾房修建4个，7万元。</t>
  </si>
  <si>
    <t>带动群众就近就地就业，23人次</t>
  </si>
  <si>
    <t>新建100m³污水处理池两个、管道1000米</t>
  </si>
  <si>
    <t>解决农户生产用水排放污水处理受益脱贫户85户242人，群众满意度达95%</t>
  </si>
  <si>
    <t>解决农户生产用水排放污水处理受益脱贫户85户242人群众满意度达95%</t>
  </si>
  <si>
    <t>木马镇松木村</t>
  </si>
  <si>
    <t>垃圾房7个</t>
  </si>
  <si>
    <t>解决农户生活垃圾处理，受益脱贫户69户222人，群众满意度达95%</t>
  </si>
  <si>
    <t>木马镇金魁村</t>
  </si>
  <si>
    <t>解决农户生活垃圾处理，受益脱贫户107户273人，群众满意度达95%</t>
  </si>
  <si>
    <t>普安镇较场社区</t>
  </si>
  <si>
    <t>扩建垃圾房建设20平方米</t>
  </si>
  <si>
    <t>解决群众乱扔垃圾问题，其中一般户196人，脱贫户12（含监测户）1人，群众满意度达98%。</t>
  </si>
  <si>
    <t>解决群众乱扔垃圾问题，提高群众幸福指数。</t>
  </si>
  <si>
    <t>涂山镇厚子铺村</t>
  </si>
  <si>
    <t>修建2座化粪池，污水管网2200米。</t>
  </si>
  <si>
    <t>新修</t>
  </si>
  <si>
    <t>解决厚子铺村场镇人口居住环境，收益脱贫户234人，群众满意度95%</t>
  </si>
  <si>
    <t>解决厚子铺村场镇人口的居住环境</t>
  </si>
  <si>
    <t>乡村治理建设</t>
  </si>
  <si>
    <t>下寺镇上寺村</t>
  </si>
  <si>
    <t>七组新建停车场600平米。</t>
  </si>
  <si>
    <t>解决七组群众无法停车会车问题，群众满意度达98%。</t>
  </si>
  <si>
    <t>可带动七组务工人员10人，人均增收1000元。</t>
  </si>
  <si>
    <t>农旅融合项目</t>
  </si>
  <si>
    <t>下寺镇中心村五组</t>
  </si>
  <si>
    <t>漆树沟园区道路波浪型护栏200米</t>
  </si>
  <si>
    <t>改善园区生产条件,受益群众305人，群众满意度达95%。</t>
  </si>
  <si>
    <t>带动务工15人，预期增收1500元/人</t>
  </si>
  <si>
    <t>美丽乡村</t>
  </si>
  <si>
    <t>社区居民集中区域和路段安装太阳能路灯400个；街道绿化树换为桂花树，约100棵。</t>
  </si>
  <si>
    <t>美化乡村环境，提升居民幸福感、归属感，积极参与乡村治理。受益脱贫户174户395人,群众满意度达98%。</t>
  </si>
  <si>
    <t>吸纳脱贫群众务工25人次，促进家庭增收。</t>
  </si>
  <si>
    <t>香沉镇东沟村一组</t>
  </si>
  <si>
    <t>村委改公厕</t>
  </si>
  <si>
    <t>解决粮油产业发展用水难及排洪难问题,产业增收550万元,促进农户增收1.5万元,受益脱贫户28户78人,群众满意度达95%。</t>
  </si>
  <si>
    <t>吸纳脱贫群众务工85人次。</t>
  </si>
  <si>
    <t>农村公共服务项目</t>
  </si>
  <si>
    <t>香沉镇东沟村三组</t>
  </si>
  <si>
    <t>文化广场一处500平方</t>
  </si>
  <si>
    <t>多样化丰富村民文化娱乐设施，受益脱贫户106户263人,群众满意度达95%。</t>
  </si>
  <si>
    <t>香沉镇东沟村五组</t>
  </si>
  <si>
    <t>阵地建设保坎1100立方</t>
  </si>
  <si>
    <t>解决村委阵地小，形象差问题。受益脱贫户106户263人,群众满意度达95%。</t>
  </si>
  <si>
    <t>吸纳脱贫群众务工120人次。</t>
  </si>
  <si>
    <t>大路河公厕2处</t>
  </si>
  <si>
    <t>大路河环境卫生整治改善，群众满意度达95%</t>
  </si>
  <si>
    <t>预计节约环境整治费用1.5万元/年</t>
  </si>
  <si>
    <t>大路河和大队部垃圾房2处</t>
  </si>
  <si>
    <t>解决村组环境卫生问题，群众满意度达95%</t>
  </si>
  <si>
    <t>原王河村五组居民点排污管道500米，化粪池维修</t>
  </si>
  <si>
    <t>完善乡村生态环境保护基础设施建设，群众满意度达95%</t>
  </si>
  <si>
    <t>解决周边群众生活环境问题，减少换水乱排放处理费用1.5万元/年</t>
  </si>
  <si>
    <t>秀钟乡钟山村</t>
  </si>
  <si>
    <t>新建垃圾房8处</t>
  </si>
  <si>
    <t>受益户425户1168人，解决场镇环境卫生问题</t>
  </si>
  <si>
    <t>预计节约环卫费用2万元/年</t>
  </si>
  <si>
    <t>新建公厕2处</t>
  </si>
  <si>
    <t>解决场镇环境卫生问题，受益户731人</t>
  </si>
  <si>
    <t>预计节约环卫费用1万元/年</t>
  </si>
  <si>
    <t>辅助、配套设施项目</t>
  </si>
  <si>
    <t>姚家镇团结村</t>
  </si>
  <si>
    <t>一、二、三、四、五组居民点路灯40盏</t>
  </si>
  <si>
    <t>提高群众生活品质，受益脱贫户53户157人，群众满意度达95%。</t>
  </si>
  <si>
    <t>解决周边群众53户，157人生活品质提高，出行方便。</t>
  </si>
  <si>
    <t>乡村治理</t>
  </si>
  <si>
    <t>姚家镇北庙村</t>
  </si>
  <si>
    <t>全村安装太阳能灯80盏</t>
  </si>
  <si>
    <t>1486人</t>
  </si>
  <si>
    <t>受益1486人，群众满意度达95%。</t>
  </si>
  <si>
    <t>解决全村居住环境优化，受益脱贫户65户，一般户469户。受益1486人，群众满意度达95%。</t>
  </si>
  <si>
    <t>全村安装太阳能灯500盏</t>
  </si>
  <si>
    <t>全村居住环境亮化.</t>
  </si>
  <si>
    <t>姚家镇柳场村一组</t>
  </si>
  <si>
    <t>一组大坪头聚居点新建一处垃圾房，4个平方米，砖木结构，盖水泥瓦</t>
  </si>
  <si>
    <t>56人</t>
  </si>
  <si>
    <t>受益群众15户56人，群众满意度98%</t>
  </si>
  <si>
    <t>解决居民点群众的卫生健康，生活垃圾集中收集集中转运。</t>
  </si>
  <si>
    <t>义兴镇甘水村</t>
  </si>
  <si>
    <t>甘水村场新建公共卫生厕所一座，预计50平方，男女厕所各2个蹲坑，一个洗手池。</t>
  </si>
  <si>
    <t>解决场镇村民及赶集群众上厕所难的问题，群众满意度达95%。</t>
  </si>
  <si>
    <t>吸纳群众务工20人次</t>
  </si>
  <si>
    <t>义兴镇红星村</t>
  </si>
  <si>
    <t>新建公共卫生厕所一座，预计50平方，男女厕所各2个蹲坑，两个洗手池。</t>
  </si>
  <si>
    <t>解决健身文化广场约400人次用厕问题。受益脱贫户93户245人，群众满意度达95%。</t>
  </si>
  <si>
    <t>吸纳脱贫群众务工15人次</t>
  </si>
  <si>
    <t>元山镇时古村</t>
  </si>
  <si>
    <t>解决全村居住环境优化，受益脱贫户182户534人，群众满意度达95%。</t>
  </si>
  <si>
    <t>新建垃圾房6处；新建化粪池4处，φ300管网3000米</t>
  </si>
  <si>
    <t>解决1、2、3组垃圾集中回收处理问题；解决2组5户15人，3组18户61人，4组8户19人集中污水收集处理问题。受益脱贫户93户273人，群众满意度达95%。</t>
  </si>
  <si>
    <t>解决周边群众就近临时务工10余人，人均增收600余元。</t>
  </si>
  <si>
    <t>亮化工程</t>
  </si>
  <si>
    <t>金仙镇玉溪村</t>
  </si>
  <si>
    <t>碾西路安装太阳能路灯250盏，高8米，100瓦。</t>
  </si>
  <si>
    <t>带动群众就近临时务工10人，人均增收1000元</t>
  </si>
  <si>
    <t>开封镇作坊村</t>
  </si>
  <si>
    <t>新建村公共厕所一座，50平方。</t>
  </si>
  <si>
    <t>羊岭镇石城村</t>
  </si>
  <si>
    <t>新建村公共厕所一座，50平方，新建50立方化粪池一处。</t>
  </si>
  <si>
    <t>张王镇金号村</t>
  </si>
  <si>
    <t>白龙镇远大村</t>
  </si>
  <si>
    <t>绿色食品认证及续展</t>
  </si>
  <si>
    <t>新认证绿色食品1个、续证绿色食品27个</t>
  </si>
  <si>
    <t>新认证及续证</t>
  </si>
  <si>
    <t>提升农产品知名度及附加价值</t>
  </si>
  <si>
    <t>品牌溢价收益</t>
  </si>
  <si>
    <t>有机农产品认证及续展</t>
  </si>
  <si>
    <t>新认证有机农产品2个，续证有机农产品证书53个。</t>
  </si>
  <si>
    <t>名特优新农产品申报</t>
  </si>
  <si>
    <t>新申报1个</t>
  </si>
  <si>
    <t>数字农业管理平台建设</t>
  </si>
  <si>
    <t>王河镇龙凤村、南华村、鲁垭村、新电村、华阳社区，开封镇朝阳村、国光村等。</t>
  </si>
  <si>
    <t>通过物联网措施，打造粮油数字农业管理，社会化服务平台运营系统，30000亩。</t>
  </si>
  <si>
    <t>实现王河镇、开封镇等13个村农业数字化管理，提升农业管理服务能力。</t>
  </si>
  <si>
    <t>带动群众务工15人，人均增收0.03万元。降低群众农业生产投入，引导农户根据市场需求调整种植结构，降低产销脱节风险，稳定农产品销售收入。</t>
  </si>
  <si>
    <t>园区主干道路项目</t>
  </si>
  <si>
    <t>新建园区主干道4公里（混泥土路面宽4.5米、厚18厘米）</t>
  </si>
  <si>
    <t>保障龙凤村1400人出行安全，生产生活便利。</t>
  </si>
  <si>
    <t>方便龙凤村1800余名群众生活出行，带动40余群众务工人均增收0.5万元。方便华阳社区群众生活出行，提高群众就业收入，带动60余群众务工人均增收0.5万元。方便南华村群众出行，带动40余群众增收0.4万元。</t>
  </si>
  <si>
    <t>王河镇华阳社区</t>
  </si>
  <si>
    <t>新建园区主干道1公里（混泥土路面宽4.5米、厚18厘米）</t>
  </si>
  <si>
    <t>保障龙凤村、南华村、华阳社区3村140人出行安全，生产生活便利。</t>
  </si>
  <si>
    <t>方便华阳社区群众生活出行，提高群众就业收入，带动60余群众务工人均增收0.5万元。方便南华村群众出行，带动40余群众增收0.4万元。</t>
  </si>
  <si>
    <t>剑门关土鸡养殖场项目</t>
  </si>
  <si>
    <t>新建提灌站1个</t>
  </si>
  <si>
    <t>一是为剑门关土鸡提供可靠清洁的稳定水源，保障土鸡养殖场20万余土鸡生产用水。二是为龙凤村林下中药材种植提供生产用水保障。</t>
  </si>
  <si>
    <t>带动10余名群众务工人均增收0.3万元，为林下中药材及土鸡养殖提供用水保障。</t>
  </si>
  <si>
    <t>新建智能化剑门关土鸡养殖场900平方米。</t>
  </si>
  <si>
    <t>解决土鸡养殖养殖房问题，可年出栏优质跑山鸡2.4万羽，受益脱贫户39户125人，群众满意度达95%。</t>
  </si>
  <si>
    <t>解决土鸡养殖养殖房问题，一组二组三组四组五组产业发展问题，群众参与务工，带动10余群众增收0.4万元。</t>
  </si>
  <si>
    <t>农产品品牌建设项目</t>
  </si>
  <si>
    <t>王河镇新电村、南华村、鲁垭村、华阳社区、龙凤村</t>
  </si>
  <si>
    <t>新建粮油、土鸡、中药材等品牌展示15个。</t>
  </si>
  <si>
    <t>展示粮油、土鸡、中药材等农产品品牌，促进园区农产品销售。</t>
  </si>
  <si>
    <t>解决农产品销售，促进农户增收。</t>
  </si>
  <si>
    <t>公兴镇圈龙社区粮油烘干设施配套及设施建设</t>
  </si>
  <si>
    <t>公兴镇圈龙社区</t>
  </si>
  <si>
    <t>圈龙粮油综合体新增粮食烘干机3台，完善相关天气热等设施配套，修复综合体堡坎50米等。</t>
  </si>
  <si>
    <t>提升圈龙社区、金山村、金铃村、太吉村5000亩粮油烘干能力，受益农户3300户，群众满意度95%</t>
  </si>
  <si>
    <t>与项目村达成利益联结机制，带动100余户群众增收。</t>
  </si>
  <si>
    <t>粮油产业种植片区提升项目</t>
  </si>
  <si>
    <t>江口镇木林坝社区</t>
  </si>
  <si>
    <t>巩固提升粮油产业种植片区约300亩；1、整治微水池2口；2、整治山坪塘3口；3、维修整治渠系；</t>
  </si>
  <si>
    <t>脱贫户74户208人</t>
  </si>
  <si>
    <t>巩固提升粮油种植片区约300亩，促进产业增收12万元，项目可10年，受益脱贫户74户208人，群众满意度达98%以上。</t>
  </si>
  <si>
    <t>吸纳脱贫群众务工70人次；年村集体经济增收2万元；带动周边群众发展粮油产业200亩</t>
  </si>
  <si>
    <t>收种设备</t>
  </si>
  <si>
    <t>东宝镇</t>
  </si>
  <si>
    <t>手扶式插秧机2台，四驱东方红704旋耕机1台，精播机1台、地磅1台、烘干提升机、传送带、筛选机。</t>
  </si>
  <si>
    <t>促进农业农村现代化，和农民持续增收，培育优质品种，提高贡米产业绩效和潜力。</t>
  </si>
  <si>
    <t>保底按照财政投入的5％分红，增加务工收入，引领带动产业发展。</t>
  </si>
  <si>
    <t>田家村新建烘干厂房及配套设备</t>
  </si>
  <si>
    <t>普安镇田家村</t>
  </si>
  <si>
    <t>新建烘干厂房及配套设备1处</t>
  </si>
  <si>
    <t>吸纳群众务工75人，解决群众就近就地务工，其中一般群众325户1112人，脱贫户136户376人，群众满意度达95%。</t>
  </si>
  <si>
    <t>解决本村种粮大户及农户的粮油烘干加工，带动群众就近就地就业，户均收入增加2000元以上，提高生产生活质量，提高群众的幸福指数。</t>
  </si>
  <si>
    <t>义兴镇甘水村原珠珍老村委会</t>
  </si>
  <si>
    <t>烘干房1个，改建扩建场地300-500平方米</t>
  </si>
  <si>
    <t>解决全村粮油烘干问题，提高粮油经济效益。</t>
  </si>
  <si>
    <t>可吸纳脱贫人口150人务工，年村集体经济增收3万元</t>
  </si>
  <si>
    <t>元山镇
福泉村</t>
  </si>
  <si>
    <t>福泉村一组至福泉村二组、三组新建生产产业（粮油集中种植片）道路3.5米宽泥碎路4.2公里</t>
  </si>
  <si>
    <t>解决粮油产业发展出行难问题，产业增收30万元，促进农户增收15万元，受益脱贫户51户123人，群众满意度达95%。</t>
  </si>
  <si>
    <t>受益脱贫户51户123人，群众满意度达95%。</t>
  </si>
  <si>
    <t>粮油烘干配套设施项目，产业持续提升类</t>
  </si>
  <si>
    <t>元山镇金竹村</t>
  </si>
  <si>
    <t>金竹村4组新建10吨烘干房600平方米及相关配房、晾晒场和其他设施设备</t>
  </si>
  <si>
    <t>解决村内中药材、农产品及大户产出粮油的晾晒、烘干问题，促进中药材产业园及粮油种植业增收20万元/年，受益脱贫户、监测户68户193人，其它重点人员受益户138户381人，带动脱贫户26户48人增收，群众满意度100%。</t>
  </si>
  <si>
    <t>解决村内脱贫户及其它重点人群务工48人，人均增收2000元，增加村集体经济收入1万元/年。</t>
  </si>
  <si>
    <t>双柳村四、五组（种植粮油400亩，新建生产道路3.5米宽，4公里泥碎路</t>
  </si>
  <si>
    <t>解决粮油产业发展出行难问题，产业增收60万元，促进农户增收30万元，</t>
  </si>
  <si>
    <t>受益脱贫户34户85人，群众满意度达95%。</t>
  </si>
  <si>
    <t>新扩建肉牛养殖场</t>
  </si>
  <si>
    <t>新建肉牛圈舍400平方米</t>
  </si>
  <si>
    <t>35户84人</t>
  </si>
  <si>
    <t>促进荣光村肉牛小区健康发展，解决周边老百姓260亩秸秆利用，增加村集体经济组织收入</t>
  </si>
  <si>
    <t>带动周边群众肉牛养殖业发展及解决周边老百姓260亩秸秆利用</t>
  </si>
  <si>
    <t>瓦房盖畜牧养殖专业合作社新建牛舍2000㎡</t>
  </si>
  <si>
    <t>10户10人</t>
  </si>
  <si>
    <t>解决部分脱贫户就业，促进农户增收，，受益脱贫户10户10人，群众满意度达95%。</t>
  </si>
  <si>
    <t>公兴镇吼狮村</t>
  </si>
  <si>
    <t>新建圈舍150平方米，改建圈舍400平方米</t>
  </si>
  <si>
    <t>解决部分脱贫户就业，促进农户增收，，受益脱贫户6户6人，群众满意度达95%。</t>
  </si>
  <si>
    <t>公兴镇新生村</t>
  </si>
  <si>
    <t>新建牛舍500㎡</t>
  </si>
  <si>
    <t>永泉村羊场建设项目</t>
  </si>
  <si>
    <t>汉阳镇永泉村六组</t>
  </si>
  <si>
    <t>新建羊场350平方米</t>
  </si>
  <si>
    <t>预计可提供3个短期务工人员，其中已脱贫户0人，监测户0人。</t>
  </si>
  <si>
    <t>改建建肉羊养殖场</t>
  </si>
  <si>
    <t>改羊圈1000平方米（改粪板、护栏等）</t>
  </si>
  <si>
    <t>可以提供本村脱贫户就近短期务工2人，脱贫户人均增收1000元；预计村集体可实现年分红1000元满意度达95%。</t>
  </si>
  <si>
    <t>吸纳脱贫群众务工2人，年村集体经济增收0.25万元，带动周边群众发展肉羊养殖3户。</t>
  </si>
  <si>
    <t>武连镇武连镇新桥社区6组</t>
  </si>
  <si>
    <t>改建肉羊养殖圈舍1000平方米。</t>
  </si>
  <si>
    <t>20户/50人</t>
  </si>
  <si>
    <t>带动周边20户肉养养殖产业发展，常年可聘用务工人员6人，为集体经济每年增收3万余元</t>
  </si>
  <si>
    <t>常年可聘用务工人员6人，为集体经济每年增收3万余元</t>
  </si>
  <si>
    <t>元山镇
石楼村</t>
  </si>
  <si>
    <t>新建肉牛圈舍1200平方米</t>
  </si>
  <si>
    <t>120户310人</t>
  </si>
  <si>
    <t>促进产业发展，集体经济增收，群众满意度达95%。</t>
  </si>
  <si>
    <t>解决产品销售，促使集体经济增收。</t>
  </si>
  <si>
    <t>元山镇
松岭村</t>
  </si>
  <si>
    <t>新建肉牛圈舍325平方米</t>
  </si>
  <si>
    <t>6户10人</t>
  </si>
  <si>
    <t>解决本村产业运输问题</t>
  </si>
  <si>
    <t>王河镇荣光村、蜀柏村</t>
  </si>
  <si>
    <t>茶坪村扩建肉牛圈舍400平方、蜀柏村新建肉牛圈舍450平方米</t>
  </si>
  <si>
    <t>5户10人</t>
  </si>
  <si>
    <t>基础设施配套</t>
  </si>
  <si>
    <t>木马镇新庙村</t>
  </si>
  <si>
    <t>肉牛养殖小区生产作业道路修建1.5公里</t>
  </si>
  <si>
    <t>25户50人</t>
  </si>
  <si>
    <t>唐家村生猪养殖生产作业道路修建1公里</t>
  </si>
  <si>
    <t>20户40人</t>
  </si>
  <si>
    <t>集体经济牛场生产作业道路修建1.3公里</t>
  </si>
  <si>
    <t>10户30人</t>
  </si>
  <si>
    <t>草畜一体化县校合作科技项目</t>
  </si>
  <si>
    <t>与西南科技大学开展县校合作，对肉牛羊养殖场户开展草畜一体化发展技术指导；购买优质种公羊10只（指定品种），并开展科技创新。</t>
  </si>
  <si>
    <t>10户20人</t>
  </si>
  <si>
    <t>规模场户（小区）肉牛羊填槽补栏项目</t>
  </si>
  <si>
    <t>剑阁县连初家庭农场县外引种新增肉牛100头</t>
  </si>
  <si>
    <t>3户10人</t>
  </si>
  <si>
    <t>剑阁县双犇畜牧养殖有限公司县外引种新增肉牛存栏100头</t>
  </si>
  <si>
    <t>武连镇东垭村</t>
  </si>
  <si>
    <t>剑阁县武连镇嘉欣畜牧养殖家庭农场县外引种新增肉牛存栏100头</t>
  </si>
  <si>
    <t>2户6人</t>
  </si>
  <si>
    <t>开封镇马灯村</t>
  </si>
  <si>
    <t>广元腾鸿畜牧养殖专业合作社县外引种新增肉牛存栏100头</t>
  </si>
  <si>
    <t>6户18人</t>
  </si>
  <si>
    <t>元山镇石楼</t>
  </si>
  <si>
    <t>广元市嘉乡源畜牧有限公司县外引种新增肉牛存栏100头</t>
  </si>
  <si>
    <t>剑阁县演圣镇德润荣鑫种养家庭农场县外引种新增肉牛存栏100头</t>
  </si>
  <si>
    <t>剑阁县公店乡鑫茂畜禽养殖专业合作社县外引种新增肉牛存栏500头</t>
  </si>
  <si>
    <t>金仙镇金仙社区</t>
  </si>
  <si>
    <t>剑阁县长岭乡彩东家庭农场县外引种新增肉牛存栏100头</t>
  </si>
  <si>
    <t>金仙镇玉台村</t>
  </si>
  <si>
    <t>剑阁县长岭乡富鸿畜牧养殖家庭农场县外引种新增肉牛存栏100头</t>
  </si>
  <si>
    <t>剑阁县店子镇德茂畜牧养殖家庭农场县外引种新增肉牛存栏100头</t>
  </si>
  <si>
    <t>剑阁县瓦房盖畜牧养殖专业合作社县外引种新增肉牛存栏100头</t>
  </si>
  <si>
    <t>剑阁县奇羊家庭农场县外引种新增肉羊存栏100只</t>
  </si>
  <si>
    <t>龙源镇青杆村</t>
  </si>
  <si>
    <t>剑阁县翠平家庭农场县外引种新增肉羊存栏100只</t>
  </si>
  <si>
    <t>剑阁县宏久牧业山羊养殖场县外引种新增肉羊存栏100只</t>
  </si>
  <si>
    <t>演圣镇天井村</t>
  </si>
  <si>
    <t>剑阁县演圣镇智达养殖农庭农场县外引种新增肉羊存栏100只</t>
  </si>
  <si>
    <t>剑阁县玉盘波波农场县外引种新增肉羊存栏100只</t>
  </si>
  <si>
    <t>白龙镇摇铃村</t>
  </si>
  <si>
    <t>剑阁县摇铃乡阿润畜牧养殖家庭农场县外引种新增肉羊存栏100只</t>
  </si>
  <si>
    <t>杨村镇佛山村</t>
  </si>
  <si>
    <t>四川立宇智能农业科技有限公司县外引种新增肉羊存栏100只</t>
  </si>
  <si>
    <t>江口镇新庄村</t>
  </si>
  <si>
    <t>剑阁县江口镇新庄农场县外引种新增肉羊存栏100只</t>
  </si>
  <si>
    <t>下寺镇小剑村</t>
  </si>
  <si>
    <t>剑阁县顺风畜牧养殖农民专业合作社县外引种新增肉羊存栏100只</t>
  </si>
  <si>
    <t>义兴镇双流村</t>
  </si>
  <si>
    <t>剑阁县义达畜牧养殖专业合作社县外引种新增肉羊存栏500只</t>
  </si>
  <si>
    <t>13户300人</t>
  </si>
  <si>
    <t>武连镇兴隆村</t>
  </si>
  <si>
    <t>剑阁鑫钰畜禽养殖专业合作社县外引种新增肉羊存栏100头</t>
  </si>
  <si>
    <t>开封镇杨岭村、友爱村</t>
  </si>
  <si>
    <t>杨岭村、友爱村肉牛小区建设各县外引种新增肉牛存栏100头</t>
  </si>
  <si>
    <t>新庙村肉牛小区建设县外引种新增肉牛存栏100头</t>
  </si>
  <si>
    <t>武连镇武庵村</t>
  </si>
  <si>
    <t>武庵村肉羊小区建设县外引种新增肉羊存栏100只</t>
  </si>
  <si>
    <t>工农村肉羊小区建设县外引种新增肉羊存栏100只</t>
  </si>
  <si>
    <t>元山镇石板村粮油烘干及初加工中心</t>
  </si>
  <si>
    <t>利用已闲置的石板村小学校操场，建烘干房一处，粮油及农副产品粗加工。</t>
  </si>
  <si>
    <t>自建</t>
  </si>
  <si>
    <t>石板村受益1498人。周边三个村的农户300余户，1000多余人</t>
  </si>
  <si>
    <t>村集体经济增收8.25万。</t>
  </si>
  <si>
    <t>可以解决周边群众的粮食烘干和带动40余户脱贫户就业，方便群众生产生活</t>
  </si>
  <si>
    <t>淀粉加工厂、养蚕房</t>
  </si>
  <si>
    <t>利用吼狮乡政府闲置房屋建设淀粉加工厂；养蚕房占地面积3000平方米；烘干房总占地面积10亩，建筑基地3000平方米，单层10间</t>
  </si>
  <si>
    <t>改建淀粉厂；新建养蚕房</t>
  </si>
  <si>
    <t>每年盈利20万</t>
  </si>
  <si>
    <t>群众参与可持续性，可带动在家劳动力增加经济收入</t>
  </si>
  <si>
    <t>长石村养鸡场建设项目</t>
  </si>
  <si>
    <t>张王镇长石村一组</t>
  </si>
  <si>
    <t>新建鸡舍4000平方米，管理用房150平方米，院坝硬化200平方米，硬化进场道路300米，配套相关设施设备</t>
  </si>
  <si>
    <t>解决就近就地就业12人，集体经济年均增收5万元，受益脱贫户和监测对象38户125人，群众满意度达99%。</t>
  </si>
  <si>
    <t>肉牛养殖</t>
  </si>
  <si>
    <t>杨村镇石门村二组</t>
  </si>
  <si>
    <t>新建4000平方米肉牛养殖圈舍及养牛场配套设施</t>
  </si>
  <si>
    <t>项目实施后预计可提供本村脱贫户就近短期务工25人，脱贫户人均预计增收8000元；实现可长期务工3人，人均预计增收18000元每年。</t>
  </si>
  <si>
    <t>建立“产业体系”联农带农机制，实现脱贫户与特色优势产业相衔接；实现脱贫户25户增收8000元；可实现村集体经济收入3万元每年。</t>
  </si>
  <si>
    <t>榨菜初加工厂</t>
  </si>
  <si>
    <t>金仙镇复兴村三组</t>
  </si>
  <si>
    <t>新建腌菜池12口，每口300立方</t>
  </si>
  <si>
    <t>预计村集体经济组织增收10万元以上；带动项目区群众发展相关产业，年增收1万元以上；带动农户务工，受益脱贫户65户。</t>
  </si>
  <si>
    <t>集体经济组织经营增加经营收收入，农户订单种植回购，促进农民增收，带动项目区农户就近就业。</t>
  </si>
  <si>
    <t>烘干房</t>
  </si>
  <si>
    <t>龙源镇西山村</t>
  </si>
  <si>
    <t>总占老学校操场面积2亩，建筑基地1300平方米。</t>
  </si>
  <si>
    <t>每年盈利5万</t>
  </si>
  <si>
    <t>使用优惠权益：本村村民优先享受烘干服务，收费标准比外部客户低10%-20%；种植大户（年烘干量≥5吨）额外享受阶梯优惠（如超量部分再减5%），降低农产品晾晒损耗与成本。
2.劳务增收渠道：优先吸纳本村村民参与烘干房运营（如原料搬运、设备操作、卫生保洁），按小时或计件支付薪酬（参考当地务工市场价上浮10%）；设置技术岗（如设备维修），面向村民开展免费技能培训，持证上岗者薪资再提档。
3.分红激励机制：村民自愿以现金或土地流转经营权入股，年度盈利后按股权比例分红（保底分红不低于银行同期定期存款利率，超额盈利再按比例追加）；无入股村民可通过参与项目建设（如投工投劳）获得积分，积分可抵扣烘干费或兑换生活用品。</t>
  </si>
  <si>
    <t>冻库</t>
  </si>
  <si>
    <t>义兴镇红星村２组</t>
  </si>
  <si>
    <t>新建200m³冻库1座、150-180㎡分拣中心1座、80-100㎡产品展示中心1座，沿麻池宫产业园40亩核心种植区搭建2800米防护网及配套设施（含钢筋混凝土立柱、防盗防护门、智能锁具、警示标识等</t>
  </si>
  <si>
    <t>每年盈利８万</t>
  </si>
  <si>
    <t>村集体经济年增收18-25万元（含初加工利润15-20万元、冻库存储费2-3万元、分拣代加工费1-2万元）；参与就业人员（含低收入家庭、监测户、半劳动力）年人均增收2000-3500元。</t>
  </si>
  <si>
    <t>肉牛养殖场</t>
  </si>
  <si>
    <t>义兴镇工农村３组</t>
  </si>
  <si>
    <t>新建肉牛养殖场2栋及管理房共1500平方米及配套设施。</t>
  </si>
  <si>
    <t>每年盈利１０万</t>
  </si>
  <si>
    <t>新增销售收入150万元，利润10-30万元。带动5户发展肉牛养殖，户均增收6万元以上；解决当地剩余劳动力10人，人均月收入2500元以上</t>
  </si>
  <si>
    <t>桑蚕养殖</t>
  </si>
  <si>
    <t>涂山镇迎新村</t>
  </si>
  <si>
    <t>新建280平米桑蚕养殖房及配套设施设备，80平米管理房、200亩桑叶种植。</t>
  </si>
  <si>
    <t>每年盈利7万</t>
  </si>
  <si>
    <t>村集体经济年增收15-23万元；参与就业人员（含低收入家庭、监测户、半劳动力）年人均增收2000-3500元。</t>
  </si>
  <si>
    <t>中药材种植</t>
  </si>
  <si>
    <t>演圣镇龙滩村1、２、4、6组</t>
  </si>
  <si>
    <t>新建100平方米冻库1座、配套设备及电力设施。新建提灌站一座，含设施设备、高位蓄水池200立方米，上水管（DN90)PE管网1300米,给水管网（PEDN30)2500米
新建烘干房200平方及配套设备</t>
  </si>
  <si>
    <t>每年盈利15万</t>
  </si>
  <si>
    <t>村集体经济年增收7-10万元（含冻库存储费，烘干房加工费）；参与就业人员（含低收入家庭、监测户、半劳动力）年人均增收2000-3500元。</t>
  </si>
  <si>
    <t>发展集体经济</t>
  </si>
  <si>
    <t>演圣镇金刚村</t>
  </si>
  <si>
    <t>新建700平方含2套20吨烘干机，小型剥壳机一台，榨油机一台，及天然气电力相关配套设施</t>
  </si>
  <si>
    <t>每年集体经济收入盈利5-6万元，现已有本村招引业主急需求。</t>
  </si>
  <si>
    <t>每年没人分红可提高10-15元，带动监测户，脱贫户等农户就业增收，降低粮食发霉，高湿度粮食销售损耗，保障粮食安全，稳固增产增收。</t>
  </si>
  <si>
    <t>养殖场</t>
  </si>
  <si>
    <t>改建提升原社区集体养猪场2000余平方（预计改建后达到新型五代标准圈舍，存栏2400余头）</t>
  </si>
  <si>
    <t>村集体经济年增收9-11万元解决当地劳动力4人，人均月收入4000元以上</t>
  </si>
  <si>
    <t>灌林社区肉羊养殖场建设项目</t>
  </si>
  <si>
    <t>江口镇灌林社区4组</t>
  </si>
  <si>
    <t>新建800平方米肉羊养殖场、200平方米管理房及配套设施。</t>
  </si>
  <si>
    <t>解决生产劳动力15人，集体经济年增收4.5万元</t>
  </si>
  <si>
    <t>解决就业15人，带动全村养殖户20户，全村人均年增收30元</t>
  </si>
  <si>
    <t>养殖业</t>
  </si>
  <si>
    <t>武连镇枣垭村四组</t>
  </si>
  <si>
    <t>鸡舍2000平方，管理房250平方，堆粪塔400平方，围网1200米</t>
  </si>
  <si>
    <t>村集体自建</t>
  </si>
  <si>
    <t>1140人</t>
  </si>
  <si>
    <t>集体经济年增收8万元以上</t>
  </si>
  <si>
    <t>村集体经济入股分红</t>
  </si>
  <si>
    <t>中药材初加工</t>
  </si>
  <si>
    <t>新建野生菌、中药材初加工厂房300㎡，主体结构为砖混及钢架结构，其中晾晒区150㎡、筛选区100㎡、烘干区60㎡、冷藏区40㎡，并配套相应设施、设备。</t>
  </si>
  <si>
    <t>工程项目验收合格率98%。增加村集体收入5万元每年。解决周边村民300余人次就业。</t>
  </si>
  <si>
    <t>1.租金收益
2.务工就业：优先吸纳脱贫人口和监测对象参与野生菌、中药材初加工工作，预计年均支付务工费用超10万元。
3.增加村集体经济收入5万元每年</t>
  </si>
  <si>
    <t>粮食烘干及粮食加工厂</t>
  </si>
  <si>
    <t>新建粮食烘干和粮食加工厂及相关配套设施一处600平方米。</t>
  </si>
  <si>
    <t>红岩村受益人1246人其中脱贫户400余人。</t>
  </si>
  <si>
    <t>项目建成后投产后，能盘活村集体资产，确保资产保值增值。1.年产值可达到200万；2.村集体经济增收6万；3.农户订单回收增收可高达100万左右。</t>
  </si>
  <si>
    <t>1.带动村群众就地就业；2.村集体经济增收6万每年。</t>
  </si>
  <si>
    <t>规模：育肥猪6千头，内容：现代化猪舍6栋，管理房2栋，粪池4口，水池1口，道路1000米，地磅1个，提灌站1坐，围墙500米，其它赶猪道及自动料线</t>
  </si>
  <si>
    <t>集体经济收益增加5.5万元</t>
  </si>
  <si>
    <t>村集体经济增收5.5万元，解决当地劳动力5人，务工人均月收入4000元以上，集体经济分红人均86.6元</t>
  </si>
  <si>
    <t>王河柏垭寺中药材园区道路硬化项目</t>
  </si>
  <si>
    <t>王河镇龙凤村、南华村、深垭村</t>
  </si>
  <si>
    <t>硬化道路9公里，其中：龙凤村4.5米宽泥碎路基，宽3.5米18cm厚C25水泥混凝土路面硬化4.8公里；深垭村宽3.5米18cm厚C25水泥混凝土路面硬化4.2公里。新建4.5米宽，碎石泥结层厚0.1米碎石路8.2公里，其中：南华3公里、龙凤5.2公里。</t>
  </si>
  <si>
    <t>2026年</t>
  </si>
  <si>
    <t>解决中药材种植，土鸡养殖等产业发展出行难问题，受益脱贫户89户203人，群众满意度达95%。</t>
  </si>
  <si>
    <t>解决500亩中药材产业发展道路问题，一、二、三、四、五组产业发展问题，群众参与务工，带动群众增收0.3万元</t>
  </si>
  <si>
    <t>县林业局</t>
  </si>
  <si>
    <t>开封碗泉林下经济基地道路建设项目</t>
  </si>
  <si>
    <t>开封泉水村、碗泉村</t>
  </si>
  <si>
    <t>新建4.5米宽，碎石泥结层厚0.1米碎石路9.5公里，其中泉水5.5公里、碗泉村4公里</t>
  </si>
  <si>
    <t>解决林下经济发展运输困难问题</t>
  </si>
  <si>
    <t>吸纳脱贫户群众和一般群众务工80人</t>
  </si>
  <si>
    <t>香沉镇油茶产业基地道路建设项目</t>
  </si>
  <si>
    <t>香沉镇乘元社区</t>
  </si>
  <si>
    <t>新建4.5米宽，碎石泥结层厚0.1米碎石路2.5公里</t>
  </si>
  <si>
    <t>受益241户脱贫户</t>
  </si>
  <si>
    <t>吸纳群众就近就业务工50人。</t>
  </si>
  <si>
    <t>公兴镇油茶产业基地道路建设项目</t>
  </si>
  <si>
    <t>公兴镇向前村</t>
  </si>
  <si>
    <t>新建4.5米宽，碎石泥结层厚0.1米碎石路4公里</t>
  </si>
  <si>
    <t>受益户脱贫户凤凰村195户、向前村98户</t>
  </si>
  <si>
    <t>吸纳脱贫群众务工200人次</t>
  </si>
  <si>
    <t>开封油橄榄基地道路建设项目</t>
  </si>
  <si>
    <t>开封镇鞍山村</t>
  </si>
  <si>
    <t>3.5米宽生产加工厂区主干道硬化0.2公里、C25混凝土</t>
  </si>
  <si>
    <t>3.5米宽生产加工厂区主干道0.2公里</t>
  </si>
  <si>
    <t>吸纳脱贫户群众和一般群众务工10人次</t>
  </si>
  <si>
    <t>剑阁县武连镇枣垭核桃现代林业园区道路建设项目</t>
  </si>
  <si>
    <t>204户/626人</t>
  </si>
  <si>
    <t>吸纳脱贫群众务工3000人次、年村集体经济增收0.75万元，股权分红。</t>
  </si>
  <si>
    <t>剑阁县武连镇枣垭林下经济产业基地道路建设项目</t>
  </si>
  <si>
    <t>新建4.5米宽，碎石泥结层厚0.1米碎石路4.2公里。</t>
  </si>
  <si>
    <t>开封镇杨岭林下经济基地道路建设项目</t>
  </si>
  <si>
    <t>新建4.5米宽，碎石泥结层厚0.1米碎石路2公里</t>
  </si>
  <si>
    <t>吸纳脱贫户群众和一般群众务工20人</t>
  </si>
  <si>
    <t>义兴镇林下经济产业基地道路建设项目</t>
  </si>
  <si>
    <t>新建4.5米宽泥碎路基，宽3.5米18cm厚C25水泥混凝土路面硬化3.5公里。</t>
  </si>
  <si>
    <t>解决林下产业发展基础配套，与剑阁县森博林业签订利益联接机制，带动集体经济增收，群众满意度达95%</t>
  </si>
  <si>
    <t>可吸纳本地人就近零工约50人，实现人均年收入增长约3000元，带动集体经济增收5万元</t>
  </si>
  <si>
    <t>交通运输局</t>
  </si>
  <si>
    <t>王河柏垭寺中药材园区蓄水池及灌溉管网配套建设项目</t>
  </si>
  <si>
    <t>王河镇龙凤村、蜀柏村、深垭村</t>
  </si>
  <si>
    <t>新建200m³钢筋混凝土蓄水池12口，其中：其中蜀柏村3口，龙凤村7口、南华2口；新建灌溉管网18公里，其中：深垭5公里、蜀柏3公里、龙凤10公里</t>
  </si>
  <si>
    <t>龙凤村受益985人,脱贫户89户203人；蜀柏村受益脱贫户98户165人；深垭村受益脱贫户106户；</t>
  </si>
  <si>
    <t>解决一、二、三、四、五组中药材、土鸡产业用水困难问题，群众参与务工，带动群众增收</t>
  </si>
  <si>
    <t>剑阁县武连镇枣垭产业基地蓄水池及排灌设施配套建设项目</t>
  </si>
  <si>
    <t>新建200m³钢筋混凝土蓄水池4口；新建灌溉管网14公里；新建宽60cm、高60cm硬化排水渠3.5公里；</t>
  </si>
  <si>
    <t>开封镇碗泉林下经济基地蓄水池建设项目</t>
  </si>
  <si>
    <t>开封镇泉水村、碗泉村</t>
  </si>
  <si>
    <t>新建200m³钢筋混凝土蓄水池6口，其中：其中泉水村3口，碗泉村3口</t>
  </si>
  <si>
    <t>解决林下经济发展用水困难问题</t>
  </si>
  <si>
    <t>开封镇杨岭林下经济基地蓄水池建设项目</t>
  </si>
  <si>
    <t>新建200m³钢筋混凝土蓄水池4口</t>
  </si>
  <si>
    <t>吸纳脱贫户群众和一般群众务工15人</t>
  </si>
  <si>
    <t>秀钟乡油茶园区排水渠项目</t>
  </si>
  <si>
    <t>硬化防洪排水渠3公里，上宽60cm，底宽60cm，高度60cm</t>
  </si>
  <si>
    <t>85户/300人</t>
  </si>
  <si>
    <t>硬化园区防洪排水渠3公里</t>
  </si>
  <si>
    <t xml:space="preserve">解决群众务工50余人其中脱贫户15人次带动群众增收4500元
</t>
  </si>
  <si>
    <t>香沉镇油茶产业基地蓄水池建设项目</t>
  </si>
  <si>
    <t>新建200m³钢筋混凝土蓄水池4口。</t>
  </si>
  <si>
    <t>王河镇镇油茶产业基地蓄水池建设项目</t>
  </si>
  <si>
    <t>新建200m³钢筋混凝土蓄水池1口</t>
  </si>
  <si>
    <t>吸纳脱贫户群众和一般群众务工20人次</t>
  </si>
  <si>
    <t>公兴镇油茶产业基地蓄水池建设项目</t>
  </si>
  <si>
    <t>开封镇高池村金银花产业园提质增效建设项目</t>
  </si>
  <si>
    <t>开封镇高池村</t>
  </si>
  <si>
    <t>维修园区堰塘1口，堰塘蓄水整治及护盖堡坎建设</t>
  </si>
  <si>
    <t>维修金银花园区堰塘1口，护盖堡坎1处。</t>
  </si>
  <si>
    <t>吸纳脱贫群众务工50人次、年村集体经济增收0.5万元</t>
  </si>
  <si>
    <t>县水利局</t>
  </si>
  <si>
    <t>义兴镇林下经济产业基地蓄水池建设项目</t>
  </si>
  <si>
    <t>开封油橄榄栽植项目</t>
  </si>
  <si>
    <t>开封镇庆丰村</t>
  </si>
  <si>
    <t>栽植油橄榄160亩。</t>
  </si>
  <si>
    <t>新栽油橄榄160亩，促进产业增收5万元，项目可续发展15年，受益脱贫户28户70人，群众满意度达95%。</t>
  </si>
  <si>
    <t>吸纳脱贫群众务工26人次、年村集体经济增收5万元、带动周边群众发展种植产业150亩</t>
  </si>
  <si>
    <t>王河柏垭寺中药材园区基地扩建项目</t>
  </si>
  <si>
    <t>王河镇南华村、龙凤村</t>
  </si>
  <si>
    <t>新建黄柏及林下经济产业基地800亩，其中：南华村100亩、龙凤村700亩</t>
  </si>
  <si>
    <t>龙凤村受益985人,脱贫户89户203人；南华村受益脱贫户118户</t>
  </si>
  <si>
    <t>新建林下产业基地800亩，带动农户务工，林地流转增收，群众满意度达95%。</t>
  </si>
  <si>
    <t>村集体和农户参与产业投资分红，带动农户务工和发展林下经济产业</t>
  </si>
  <si>
    <t>剑阁县武连镇枣垭林下经济产业基地建设项目</t>
  </si>
  <si>
    <t>新建林下经济基地200亩</t>
  </si>
  <si>
    <t>开封镇油橄榄基地灌装及包装线项目</t>
  </si>
  <si>
    <t>安排资金66万元。其中配套油橄榄灌装、包装线1条50万元（储油罐8吨2个，灌装机、旋盖机、贴标机、打码机、封箱机、注氮机等），恒温保鲜库面积50平方米、体积/200立方米16万元。</t>
  </si>
  <si>
    <t>新建灌装、包装线一套</t>
  </si>
  <si>
    <t>带动产业发展，提高集体经济收入1万元</t>
  </si>
  <si>
    <t>剑阁县武连镇枣垭村仓储、烘干房建设项目</t>
  </si>
  <si>
    <t>新建仓储、烘干房500平方米及设备配套。</t>
  </si>
  <si>
    <t>香沉镇油产业巩固提质项目</t>
  </si>
  <si>
    <t>补植、施肥、灌溉、除草等巩固提质管理450亩。</t>
  </si>
  <si>
    <t>补植、施肥、灌溉、除草等巩固提质管理450亩；</t>
  </si>
  <si>
    <t>吸纳脱贫户群众和一般群众务工30人次</t>
  </si>
  <si>
    <t>柳沟镇油茶产业巩固提质项目</t>
  </si>
  <si>
    <t>柳沟镇垂泉村、长安村、团山村</t>
  </si>
  <si>
    <t>补植、施肥、灌溉、除草等巩固提质管理860亩，其中：垂泉340亩、长安320亩、团山200亩。</t>
  </si>
  <si>
    <t>补植、施肥、灌溉、除草等巩固提质管理880亩，其中：垂泉350亩、长安330亩、团山200亩</t>
  </si>
  <si>
    <t>秀钟乡油茶产业巩固提质项目</t>
  </si>
  <si>
    <t>补植、施肥、灌溉、除草等巩固提质管理400亩。</t>
  </si>
  <si>
    <t>补植、施肥、灌溉、除草等巩固提质管理410亩</t>
  </si>
  <si>
    <t>演圣镇油茶产业巩固提质项目</t>
  </si>
  <si>
    <t>演圣镇天马村、金刚村</t>
  </si>
  <si>
    <t>补植、施肥、灌溉、除草等巩固提质管理580亩，其中天马村530亩、金刚村50亩。</t>
  </si>
  <si>
    <t>吸纳脱贫户群众和一般群众务工60人次</t>
  </si>
  <si>
    <t>王河镇油茶产业巩固提质项目</t>
  </si>
  <si>
    <t>补植、施肥、灌溉、除草等巩固提质管理155亩。</t>
  </si>
  <si>
    <t>吸纳脱贫户群众和一般群众务工50人次</t>
  </si>
  <si>
    <t>白龙镇油茶产业巩固提质项目</t>
  </si>
  <si>
    <t>补植、施肥、灌溉、除草等巩固提质管理540亩</t>
  </si>
  <si>
    <t>公兴镇油茶产业巩固提质项目</t>
  </si>
  <si>
    <t>公兴镇凤凰村、向前村</t>
  </si>
  <si>
    <t>补植、施肥、灌溉、除草等巩固提质管理590亩，其中：凤凰村190亩、向前村400亩。</t>
  </si>
  <si>
    <t>补植、施肥、灌溉、除草等巩固提质管理600亩，其中：凤凰村200亩、向前村400亩。</t>
  </si>
  <si>
    <t>下寺镇核桃产业巩固提质项目</t>
  </si>
  <si>
    <t>下寺镇二龙村</t>
  </si>
  <si>
    <t>核桃施肥、病虫防治、除草等巩固提升管理1300亩。</t>
  </si>
  <si>
    <t>核桃施肥、病虫防治、除草等巩固提升管理1300亩</t>
  </si>
  <si>
    <t>剑阁县武连镇枣垭核桃现代林业园区巩固提升建设项目</t>
  </si>
  <si>
    <t>核桃施肥、病虫防治、除草等巩固提升管理500亩。</t>
  </si>
  <si>
    <t>核桃施肥、病虫防治、除草等巩固提升管理500亩</t>
  </si>
  <si>
    <t>剑门关镇核桃产业巩固提质项目</t>
  </si>
  <si>
    <t>剑门关镇青树村</t>
  </si>
  <si>
    <t>核桃施肥、病虫防治、除草等巩固提升管理600亩。</t>
  </si>
  <si>
    <t>核桃施肥、病虫防治、除草等巩固提升管理700亩</t>
  </si>
  <si>
    <t>樵店乡核桃产业巩固提质项目</t>
  </si>
  <si>
    <t>核桃施肥、病虫防治、除草等巩固提升管理83亩。</t>
  </si>
  <si>
    <t>核桃施肥、病虫防治、除草等巩固提升管理83亩</t>
  </si>
  <si>
    <t>柳沟镇核桃产业巩固提质项目</t>
  </si>
  <si>
    <t>核桃施肥、病虫防治、除草等巩固提升管理300亩。</t>
  </si>
  <si>
    <t>核桃施肥、病虫防治、除草等巩固提升管理300亩</t>
  </si>
  <si>
    <t>张王镇核桃产业巩固提质项目</t>
  </si>
  <si>
    <t>张王镇</t>
  </si>
  <si>
    <t>核桃施肥、病虫防治、除草等巩固提升管理180亩。</t>
  </si>
  <si>
    <t>核桃施肥、病虫防治、除草等巩固提升管理180亩</t>
  </si>
  <si>
    <t>龙源镇核桃产业巩固提质项目</t>
  </si>
  <si>
    <t>龙源镇</t>
  </si>
  <si>
    <t>核桃施肥、病虫防治、除草等巩固提升管理200亩。</t>
  </si>
  <si>
    <t>核桃施肥、病虫防治、除草等巩固提升管理200亩</t>
  </si>
  <si>
    <t>吸纳脱贫户群众和一般群众务工40人次</t>
  </si>
  <si>
    <t>下寺镇林下经济基地提升项目</t>
  </si>
  <si>
    <t>下寺镇</t>
  </si>
  <si>
    <t>下寺镇林下巩固黄花89亩</t>
  </si>
  <si>
    <t>吸纳群众就近就业务工25人。</t>
  </si>
  <si>
    <t>汉阳镇林下经济基地提升项目</t>
  </si>
  <si>
    <t>汉阳镇</t>
  </si>
  <si>
    <t>汉阳镇林下巩固黄花100亩</t>
  </si>
  <si>
    <t>吸纳群众就近就业务工20人。</t>
  </si>
  <si>
    <t>王河柏垭寺中药材园区管护项目</t>
  </si>
  <si>
    <t>黄柏补植及中药材基地施肥、除草、病虫防治等提质管理450亩</t>
  </si>
  <si>
    <t>脱贫户98户165人</t>
  </si>
  <si>
    <t>促进中药材产业发展，受益脱贫户89户108人，群众满意度达到95%。</t>
  </si>
  <si>
    <t>吸纳脱贫户就近就业务工50人，群众增收0.3万元。</t>
  </si>
  <si>
    <t>木马笋用竹园区成效巩固</t>
  </si>
  <si>
    <t>木马镇金魁村3.6组</t>
  </si>
  <si>
    <t>竹产业园区施肥、除草、病虫防治等提质管理2000亩</t>
  </si>
  <si>
    <t>促进产业发展，百姓增收，百姓务工收入达4500元以上。受益脱贫户63户，110人，群众满意度95%</t>
  </si>
  <si>
    <t>巩固提升金魁村产业发展，持续带动村民产业、务工双增，早日达到丰产要求</t>
  </si>
  <si>
    <t>笋用竹产业巩固提升补助项目</t>
  </si>
  <si>
    <t>普安镇</t>
  </si>
  <si>
    <t>柳垭村200亩笋用竹管护，补植、灌溉、施肥、病虫防治、除草等破产管理。</t>
  </si>
  <si>
    <t>受益163户脱贫户</t>
  </si>
  <si>
    <t>管护笋用竹基地200亩</t>
  </si>
  <si>
    <t>吸纳群众就近就业务工30人。</t>
  </si>
  <si>
    <t>公兴镇</t>
  </si>
  <si>
    <t>管护300亩笋用竹，补植、灌溉、施肥、病虫防治、除草等破产管理。其中：宝龙村180亩、金铃村70亩、凤凰村50亩。</t>
  </si>
  <si>
    <t>受益475户脱贫户</t>
  </si>
  <si>
    <t>管护笋用竹基地300亩</t>
  </si>
  <si>
    <t>店子镇</t>
  </si>
  <si>
    <t>石岩村300亩笋用竹管护，补植、灌溉、施肥、病虫防治、除草等破产管理。</t>
  </si>
  <si>
    <t>受益113户脱贫户</t>
  </si>
  <si>
    <t>樵店乡</t>
  </si>
  <si>
    <t>七一村100亩笋用竹管护，补植、灌溉、施肥、病虫防治、除草等破产管理。</t>
  </si>
  <si>
    <t>受益1225户脱贫户</t>
  </si>
  <si>
    <t>管护笋用竹基地100亩</t>
  </si>
  <si>
    <t>吸纳群众就近就业务工15人。</t>
  </si>
  <si>
    <t>砂糖橘管护项目</t>
  </si>
  <si>
    <t>砂糖橘春秋两季补植、灌溉、施肥、病虫害防治、除草等丰产管护株7200株。其中：汉阳镇壮岭村4950株、壮山2250株。</t>
  </si>
  <si>
    <t>受益126户脱贫户</t>
  </si>
  <si>
    <t>管护砂糖橘7200株</t>
  </si>
  <si>
    <t>白龙镇</t>
  </si>
  <si>
    <t>砂糖橘春秋两季补植、灌溉、施肥、病虫害防治、除草等丰产管护株7600株。其中：白龙镇三湾村1760株、红岩村780株、剑峰村1860株、临津村780株、春风村400株、先锋村1730株、山峰村290株。</t>
  </si>
  <si>
    <t>受益683户脱贫户</t>
  </si>
  <si>
    <t>管护砂糖橘7600株</t>
  </si>
  <si>
    <t>吸纳群众就近就业务工40人。</t>
  </si>
  <si>
    <t>砂糖橘春秋两季补植、灌溉、施肥、病虫害防治、除草等丰产管护株5900株。其中：公兴镇金山村4000株、宝龙村350株、圈龙村500株、太吉村200株、金铃村850株。</t>
  </si>
  <si>
    <t>受益550户脱贫户</t>
  </si>
  <si>
    <t>管护砂糖橘5900株</t>
  </si>
  <si>
    <t>杨村镇</t>
  </si>
  <si>
    <t>砂糖橘春秋两季补植、灌溉、施肥、病虫害防治、除草等丰产管护5000株。其中杨村镇官店村3500株、白水村1500株。</t>
  </si>
  <si>
    <t>受益239户脱贫户</t>
  </si>
  <si>
    <t>管护砂糖橘5000株</t>
  </si>
  <si>
    <t>小型农田水利项目</t>
  </si>
  <si>
    <t>白龙镇摇铃村二组</t>
  </si>
  <si>
    <t>整治摇铃村二组蒙子梁塘。清淤，灌浆，内坝培厚，溢洪道。放水设施，新建放水渠。饮水渠</t>
  </si>
  <si>
    <t>维修山坪塘</t>
  </si>
  <si>
    <t>45户186人</t>
  </si>
  <si>
    <t>解决摇铃村二组灌溉面积315亩，产业增收26万元，项目可续发展20年，受益脱贫户9户26人，群众满意度达95%。</t>
  </si>
  <si>
    <t>解决周边群众45户发展农业产业灌溉面积315亩，年村集体经济增收12万元</t>
  </si>
  <si>
    <t>白龙镇碑垭村一组</t>
  </si>
  <si>
    <t>整治碑垭村一组井田窝山坪塘1座清淤，灌浆，大坝培厚，新建放水渠。</t>
  </si>
  <si>
    <t>193户487人</t>
  </si>
  <si>
    <t>解决碑垭村一组灌溉面积197亩，产业增收14万元，项目可续发展30年，受益脱贫户67户188人，群众满意度达95%。</t>
  </si>
  <si>
    <t>解决周边群众67户发展农业产业灌溉面积193亩，年村集体经济增收8万元</t>
  </si>
  <si>
    <t>白龙镇先锋村三组</t>
  </si>
  <si>
    <t>整治先锋村三组王家坡山坪塘1座，灌浆，清淤，培厚水渠150米。</t>
  </si>
  <si>
    <t>72户315人</t>
  </si>
  <si>
    <t>解决粮食产业灌溉面积320亩，产业增收20.8万元，项目可续发展30年，受益脱贫户7户15人，群众满意度达95%。</t>
  </si>
  <si>
    <t>解决周边群众72户发展粮食产业灌溉面积145亩，年村集体经济增收6万元</t>
  </si>
  <si>
    <t>山坪塘维修项目</t>
  </si>
  <si>
    <t>白龙摇铃村一组</t>
  </si>
  <si>
    <t>整治维修摇铃村一组梁儿池塘，清淤。灌浆，溢洪道，放水设施</t>
  </si>
  <si>
    <t>35户66人</t>
  </si>
  <si>
    <t>解决粮食产业灌溉面积82亩，产业增收8.4万元，项目可续发展20年，受益脱贫户12户31人，群众满意度达95%。</t>
  </si>
  <si>
    <t>解决周边群众35户发展粮食产业，灌溉面积77亩，</t>
  </si>
  <si>
    <t>白龙镇黄林村三组</t>
  </si>
  <si>
    <t>整治黄林村三组山坪塘1座（连二池塘）清淤。灌浆，溢洪道，放水设施</t>
  </si>
  <si>
    <t>维修山坪塘及人饮工程</t>
  </si>
  <si>
    <t>73户186人</t>
  </si>
  <si>
    <t>解决黄林村三组产业灌溉面积163.3亩，产业增收25万元，项目可续发展5年，受益脱贫户10户16人，群众满意度达95%。</t>
  </si>
  <si>
    <t>解决周边群众73户186人发展种植产业。灌溉面积116.3亩.</t>
  </si>
  <si>
    <t>白龙镇唐家村一组</t>
  </si>
  <si>
    <t>整治唐家村一组山坪塘1座清淤。灌浆，溢洪道，放水设施</t>
  </si>
  <si>
    <t>23户64人</t>
  </si>
  <si>
    <t>解决人饮和种养殖用水，受益脱贫户2户4人，群众满意度达95%。</t>
  </si>
  <si>
    <t>解决周边群众23户人饮和种养殖用水。</t>
  </si>
  <si>
    <t>白龙镇广坪村四组</t>
  </si>
  <si>
    <t>广坪四组大梁山池塘灌浆，清淤，陪厚，溢洪道，放水设施</t>
  </si>
  <si>
    <t>64户161人</t>
  </si>
  <si>
    <t>解决广坪村四组产业灌溉面积225.92亩，产业增收32万元，项目可续发展5年，受益脱贫户11户30人，群众满意度达95%。</t>
  </si>
  <si>
    <t>解决周边群众64户161人发展种植产业.灌溉面积22592.同是可以解决64户161人的生活饮水缺乏问题。</t>
  </si>
  <si>
    <t>白龙镇山峰村一组</t>
  </si>
  <si>
    <t>整治山峰村一组腔背垭山坪塘1座清淤。灌浆，溢洪道，放水设施</t>
  </si>
  <si>
    <t>66户146人</t>
  </si>
  <si>
    <t>解决农业产业灌溉面积120亩，产业增收15万元，项目可续发展30年，受益脱贫户12户22人，群众满意度达95%。</t>
  </si>
  <si>
    <t>解决周边群众66户发展粮油产业120亩灌溉，年村集体经济增收8元</t>
  </si>
  <si>
    <t>白龙镇临津社区三组</t>
  </si>
  <si>
    <t>整治白龙镇临津社区三组山坪塘灌浆，清淤，陪厚，溢洪道，放水设施（伦盖地山坪塘）</t>
  </si>
  <si>
    <t>80户290人</t>
  </si>
  <si>
    <t>解决临津社区四组产业灌溉面积67.8亩，产业增收28万元，项目可续发展5年，受益脱贫户80户290人，群众满意度达95%。</t>
  </si>
  <si>
    <t>解决周边群众80户290人发展种植业。灌溉面积62亩。</t>
  </si>
  <si>
    <t>安全饮水项目</t>
  </si>
  <si>
    <t>白龙镇临津社区九组</t>
  </si>
  <si>
    <t>合林水厂管网延伸工程</t>
  </si>
  <si>
    <t>150户320人</t>
  </si>
  <si>
    <t>解决320人的安全饮水</t>
  </si>
  <si>
    <t>解决临津社区320人的安全饮水困难</t>
  </si>
  <si>
    <t>白龙镇古楼村</t>
  </si>
  <si>
    <t>整治白龙镇古楼村二组卫龙池塘灌浆，清淤，陪厚，溢洪道，放水设施，棱体，新建引水渠</t>
  </si>
  <si>
    <t>45户120人</t>
  </si>
  <si>
    <t>解决古楼二组卫龙池塘产业灌溉面积75亩，产业增收22万元，项目可续发展5年，受益脱贫户5户12人，群众满意度达95%。</t>
  </si>
  <si>
    <t>解决周边群众45户，灌溉面积75亩，年村集体经济增收22万元</t>
  </si>
  <si>
    <t>整治白龙镇古楼村二组长堰塘灌浆，清淤，陪厚，溢洪道，放水设施，大坝加高，新建引水渠，放水渠</t>
  </si>
  <si>
    <t>75户156人</t>
  </si>
  <si>
    <t>解决古楼二组长池塘组产业灌溉面积82亩，项目可续发展5年，受益脱贫户7户13，群众满意度达95%。</t>
  </si>
  <si>
    <t>解决周边群众75户，灌溉面积82，年村集体经济增收9万元</t>
  </si>
  <si>
    <t>白龙镇禾丰村十一组</t>
  </si>
  <si>
    <t xml:space="preserve">整治白龙镇禾丰村十一组大堰池塘。灌浆，培厚，新建引水渠，清杂理乱
</t>
  </si>
  <si>
    <t>34户105人</t>
  </si>
  <si>
    <t>解决禾丰十一组灌溉面积75亩，项目可续发展10年，受益脱贫户9户28人，群众满意度达95%。</t>
  </si>
  <si>
    <t>解决周边群众34户，,灌溉面积75，年村集体经济增收8万元</t>
  </si>
  <si>
    <t>白龙镇红岩村一组</t>
  </si>
  <si>
    <t xml:space="preserve">整治白龙镇红岩村一组房后池塘。灌浆，新建引水渠，清杂理乱，清淤，新建溢洪道，放水设施
</t>
  </si>
  <si>
    <t>65户165人</t>
  </si>
  <si>
    <t>解决红岩村一组灌溉面积110亩，项目可续发展10年，受益脱贫户65户165人群众满意度达95%。</t>
  </si>
  <si>
    <t>解决周边群众75户，,灌溉面积110，年村集体经济增收8万元</t>
  </si>
  <si>
    <t>白龙镇禾丰村十组</t>
  </si>
  <si>
    <t xml:space="preserve">整治白龙镇禾丰村十组断碑梁新池塘。灌浆，新建引水渠，清杂理乱
</t>
  </si>
  <si>
    <t>45户126人</t>
  </si>
  <si>
    <t>解决禾丰十组灌溉面积76亩，项目可续发展10年，受益脱贫户10户30，群众满意度达95%。</t>
  </si>
  <si>
    <t>解决周边群众45户，,75灌溉面积，年村集体经济增收16万元</t>
  </si>
  <si>
    <t>基础设施建设</t>
  </si>
  <si>
    <t>店子镇石岩5组</t>
  </si>
  <si>
    <t>整治程家盖石河堰垮塌</t>
  </si>
  <si>
    <t>整治维修</t>
  </si>
  <si>
    <t>解决石岩村5组村民生产生活用水</t>
  </si>
  <si>
    <t>店子镇登高村3组</t>
  </si>
  <si>
    <t>新建池塘一座和水井一口（配套）</t>
  </si>
  <si>
    <t>解决120个村民的日常饮水问题</t>
  </si>
  <si>
    <t>解决群众日常饮水问题</t>
  </si>
  <si>
    <t>店子镇大河村七组</t>
  </si>
  <si>
    <t>许少全房后池塘清淤、池塘整治</t>
  </si>
  <si>
    <t>解决204个村民用水问题、286亩土地灌溉用水提升群众满意度</t>
  </si>
  <si>
    <t>解决群众用水问题</t>
  </si>
  <si>
    <t>山坪塘项目</t>
  </si>
  <si>
    <t>整治元丰村3组山坪塘1座</t>
  </si>
  <si>
    <t>整治山坪塘</t>
  </si>
  <si>
    <t>解决粮食产业灌溉面积350亩，满足群众生产需要，带动群众增收致富，受益脱贫户16户28人，群众满意度达95%。</t>
  </si>
  <si>
    <t>解决1户家庭农场生产用水</t>
  </si>
  <si>
    <t>店子镇尖山村</t>
  </si>
  <si>
    <t>三组神花垭池塘外盖维修，清淤</t>
  </si>
  <si>
    <t>维修加固</t>
  </si>
  <si>
    <t>解决尖山村三组农业灌溉问题，节约水资源，缓解旱情，群众满意度100%</t>
  </si>
  <si>
    <t>解决三组农业灌溉问题</t>
  </si>
  <si>
    <t>店子镇大河村</t>
  </si>
  <si>
    <t>整治大河村一组梁上大池塘</t>
  </si>
  <si>
    <t>解决农业种养殖产业灌溉，灌溉面积80左右亩土地，提升群众满意度</t>
  </si>
  <si>
    <t>解决周边群众54户
发展优质粮油产业</t>
  </si>
  <si>
    <t>店子镇石岩1组</t>
  </si>
  <si>
    <t>整治一组梁上池塘</t>
  </si>
  <si>
    <t>解决石岩村1组村民生产生活和粮食产业灌溉问题</t>
  </si>
  <si>
    <t>解决石岩村1组村民生产生活用水</t>
  </si>
  <si>
    <t>水利基础设施</t>
  </si>
  <si>
    <t>店子镇龙水村</t>
  </si>
  <si>
    <t>整治龙水村二组谢光明房后大池塘</t>
  </si>
  <si>
    <t>解决168个村民生产用水灌溉问题，群众满意度达95%。</t>
  </si>
  <si>
    <t>解决群众生产灌溉问题</t>
  </si>
  <si>
    <t>堰塘维修</t>
  </si>
  <si>
    <t>店子镇联盟村三组</t>
  </si>
  <si>
    <t>联盟村三组堰塘清淤、堰塘盖加固</t>
  </si>
  <si>
    <t>解决200个村民用水问题</t>
  </si>
  <si>
    <t>店子镇永兴社区二组</t>
  </si>
  <si>
    <t>整治二组梁上池塘</t>
  </si>
  <si>
    <t>解决永兴社区2组居民生产生活和粮食产业灌溉问题</t>
  </si>
  <si>
    <t>解决永兴社区2组村民生产生活用水</t>
  </si>
  <si>
    <t>河道整治</t>
  </si>
  <si>
    <t>碾子河河道整治，河堤维修</t>
  </si>
  <si>
    <t>解决河道两边群众出行居住安全问题，项目可持续发展达20年以上</t>
  </si>
  <si>
    <t>带动周边群众短期务工20人以上，人均务工收入增加0.5万元。</t>
  </si>
  <si>
    <t>东宝镇双西村1组</t>
  </si>
  <si>
    <t>一组吃水塘维修整治：清淤、溢洪道、筑坝、放水管、安筒</t>
  </si>
  <si>
    <t>解决灌溉100亩，项目可持续发展10年，群众满意度达90%</t>
  </si>
  <si>
    <t>解决灌溉100亩，产业增收5万元。</t>
  </si>
  <si>
    <t>产业园大堰塘维修整治：清淤、溢洪道、筑坝、放水管、安筒</t>
  </si>
  <si>
    <t>解决灌溉56亩，项目可持续发展10年，群众满意度达90%</t>
  </si>
  <si>
    <t>解决灌溉56亩，产业增收2.5万元。</t>
  </si>
  <si>
    <t>三组双堰塘维修整治：清淤、溢洪道、筑坝、放水管、安筒</t>
  </si>
  <si>
    <t>包含80亩田地灌溉受益68人，项目可持续发展时间达10年，群众满意度达90%</t>
  </si>
  <si>
    <t>解决80亩田地灌溉，产业增收3.5万元。提供短期务工10人，人均收入约0.2万元。</t>
  </si>
  <si>
    <t>东宝镇新梁村14组</t>
  </si>
  <si>
    <t>十四组沟堰维修整治：清淤、溢洪道、筑坝、放水管、安筒</t>
  </si>
  <si>
    <t>解决灌溉45亩，项目可持续发展10年，群众满意度达90%</t>
  </si>
  <si>
    <t>解决灌溉45亩，产业增收2万元。</t>
  </si>
  <si>
    <t>东宝镇迎春村6组</t>
  </si>
  <si>
    <t>六组河水大堰塘维修整治：清淤、溢洪道、筑坝、放水管、安筒</t>
  </si>
  <si>
    <t>包含95亩田地灌溉受益97人，项目可持续发展时间达10年，群众满意度达90%</t>
  </si>
  <si>
    <t>解决95亩田地灌溉，产业增收3.5万元。</t>
  </si>
  <si>
    <t>东宝镇燕山村3组</t>
  </si>
  <si>
    <t>三组梁远富柳树堰塘维修整治：清淤、溢洪道、筑坝、放水管、安筒</t>
  </si>
  <si>
    <t>包含78亩田地灌溉受益45人，产业增收2万元，群众满意度达90%</t>
  </si>
  <si>
    <t>解决78亩田地灌溉受益45人，产业增收2万元。</t>
  </si>
  <si>
    <t>东宝镇燕山村6组</t>
  </si>
  <si>
    <t>六组任永华房边堰塘维修整治：清淤、溢洪道、筑坝、放水管、安筒</t>
  </si>
  <si>
    <t>包含50亩田地灌溉受益42人，产业增收2万元，群众满意度达90%</t>
  </si>
  <si>
    <t>包含50亩田地灌溉受益42人，产业增收2万元。</t>
  </si>
  <si>
    <t>东宝镇联峰村5组</t>
  </si>
  <si>
    <t>五组狮子梁堰塘维修整治：清淤、溢洪道、筑坝、放水管、安筒</t>
  </si>
  <si>
    <t>包含59亩田地灌溉受益65人，产业增收2万元，群众满意度达90%</t>
  </si>
  <si>
    <t>可提供本村村民短期务工10人，人均增收0.5万元。</t>
  </si>
  <si>
    <t>东宝镇联峰村8组</t>
  </si>
  <si>
    <t>八组双堰塘维修整治：清淤、溢洪道、筑坝、放水管、安筒</t>
  </si>
  <si>
    <t>包含65亩田地灌溉受益71人，产业增收2万元，群众满意度达90%</t>
  </si>
  <si>
    <t>病险山坪塘整治</t>
  </si>
  <si>
    <t>公兴镇新生村四组</t>
  </si>
  <si>
    <t>罗家山山坪塘大坝裂缝、外坝坡滑坡体整治</t>
  </si>
  <si>
    <t>解决玉米、小麦、水稻等产业发展、群众生产出行问题，受益群众200人，其中脱贫户10户，30人，群众满意度达95%</t>
  </si>
  <si>
    <t>解决当地6人参与务工增收，预计发放劳务报酬2.4万元实现人均增收0.4万元</t>
  </si>
  <si>
    <t>公兴镇三泉村四组</t>
  </si>
  <si>
    <t>柏林角山坪塘清淤、内坝培厚，灌浆治漏、外坝坡滑坡体整治</t>
  </si>
  <si>
    <t>群众生产出行问题，受益群众210人，其中脱贫户19户，36人，群众满意度达95%</t>
  </si>
  <si>
    <t>解决当地5人参与务工增收，预计发放劳务报酬2万元实现人均增收0.4万元</t>
  </si>
  <si>
    <t>公兴镇三泉村一组</t>
  </si>
  <si>
    <t>李子树角山坪塘清淤、内坝培厚，灌浆治漏、外坝坡滑坡体整治</t>
  </si>
  <si>
    <t>群众生产出行问题，受益群众420人，其中脱贫户48户，112人，群众满意度达950%</t>
  </si>
  <si>
    <t>解决当地20人参与务工增收，预计发放劳务报酬3.6万元实现人均增收0.18万元</t>
  </si>
  <si>
    <t>公兴镇太吉村六组</t>
  </si>
  <si>
    <t>王家山山坪塘清淤、内坝培厚，灌浆治漏、外坝坡滑坡体整治</t>
  </si>
  <si>
    <t>解决800余亩土地的灌溉问题，保障粮食安全，受益脱贫户18户36人群众满意度95%</t>
  </si>
  <si>
    <t>解决当地20人参与务工增收，预计发放劳务报酬6.5万元实现人均增收0.325万余元</t>
  </si>
  <si>
    <t>公兴镇文林村七组</t>
  </si>
  <si>
    <t>九棵柏树山坪塘清淤、内坝培厚，灌浆治漏、外坝坡滑坡体整治</t>
  </si>
  <si>
    <t>解决玉米、小麦等产业发展、群众生产出行问题，受益群众249人，其中脱贫户16户，41人，群众满意度达95%</t>
  </si>
  <si>
    <t>解决当地6人参与务工增收，预计发放劳务报酬1万元实现人均增收0.5万元</t>
  </si>
  <si>
    <t>公兴镇文林村四组</t>
  </si>
  <si>
    <t>新池塘堰塘清淤、坝体加固，灌浆治漏、滑坡体整治</t>
  </si>
  <si>
    <t>解决玉米、小麦、水稻等产业发展、群众生产出行问题，受益群众285人，其中脱贫户12户，35人，群众满意度达95%</t>
  </si>
  <si>
    <t>解决当地10人参与务工增收，预计发放劳务报酬5万元实现人均增收0.5万元</t>
  </si>
  <si>
    <t>饮水工程</t>
  </si>
  <si>
    <t>公兴镇凤凰村4、5组</t>
  </si>
  <si>
    <t>PE63管道3000米；PE32管道1500米；PE25管道800米。</t>
  </si>
  <si>
    <t>解决凤凰村饮水困难386人，群众满意度95%</t>
  </si>
  <si>
    <t>解决当地20人参与务工增收，预计发放劳务报酬6.5万元实现人均增收0.325万元</t>
  </si>
  <si>
    <t>公兴镇圈龙村6组</t>
  </si>
  <si>
    <t>提水设备、高位水池及供水管网延伸10km</t>
  </si>
  <si>
    <t>解决高山组308人的饮水问题群众满意度达95%</t>
  </si>
  <si>
    <t>解决当地20人参与务工增收，预计发放劳务报酬5万元实现人均增收0.25万元</t>
  </si>
  <si>
    <t>公兴镇太吉村</t>
  </si>
  <si>
    <t>4、5、6组PE63管道3000米；PE50管道4000米；PE40管道3000米；PE32管道2000米。PE25管道3000米；PE20管道8000米</t>
  </si>
  <si>
    <t>解决本村580人饮水问题，受益脱贫户10户21人群众满意度95%</t>
  </si>
  <si>
    <t>解决当地20人参与务工增收，预计发放劳务报酬4.4万元实现人均增收0.22万余元</t>
  </si>
  <si>
    <t>公兴镇文林村3、4组</t>
  </si>
  <si>
    <t>PE50管道3000米；PE40管道2000米；PE32管道2000米、PE25管道2000米；PE20管道4000米；调节池1口</t>
  </si>
  <si>
    <t>解决本村280人饮水问题，受益脱贫户3户9人群众满意度95%</t>
  </si>
  <si>
    <t>解决当地10人参与务工增收，预计发放劳务报酬4.4万元实现人均增收0.22万余元</t>
  </si>
  <si>
    <t>公兴镇金山村1至9组</t>
  </si>
  <si>
    <t>PE63管道4000米；PE50管道6000米；PE40管道3000米；PE32管道2000米。PE25管道3000米；PE20管道8000米</t>
  </si>
  <si>
    <t>解决本村300余户季节缺水现状群众满意度95%</t>
  </si>
  <si>
    <t>解决当地30人参与务工增收，预计发放劳务报酬9万元实现人均增收0.3万元</t>
  </si>
  <si>
    <t>安全饮水</t>
  </si>
  <si>
    <t>汉阳镇云丰村</t>
  </si>
  <si>
    <t>管网延伸项目；PE63管5500米，PE50管8500，PE40管3000米，PE32管4500米，PE25管4000米</t>
  </si>
  <si>
    <t>解决全村302户，986人生活用水</t>
  </si>
  <si>
    <t>解决全村302户，986人生活用水，吸纳脱贫群众务工</t>
  </si>
  <si>
    <t>汉阳镇壮山村四组</t>
  </si>
  <si>
    <t>整治四组新山湾堰塘一口，无溢洪道，大坝外滑坡35米，更换放水设施，清淤灌浆。</t>
  </si>
  <si>
    <t>解决45户、205人生产生活用水，恢复灌溉面积135亩，促进农民增收</t>
  </si>
  <si>
    <t>解决45户、205人生产生活用水，恢复灌溉面积135亩，吸纳脱贫群众务工</t>
  </si>
  <si>
    <t>整治永泉村三组新堰塘一口，无溢洪道，套坝，灌浆，更换放水设施</t>
  </si>
  <si>
    <t>解决32户、148人生产生活用水，恢复灌溉面积75亩，促进农民增收</t>
  </si>
  <si>
    <t>解决32户、148人生产生活用水，恢复灌溉面积275亩，吸纳脱贫群众务工</t>
  </si>
  <si>
    <t>汉阳镇云丰村一组</t>
  </si>
  <si>
    <t>整治一组李家湾堰塘一口，无溢洪道，大坝冲毁25米，更换放水设施，清淤。</t>
  </si>
  <si>
    <t>解决75户、245人生产生活用水，恢复灌溉面积115亩，促进农民增收</t>
  </si>
  <si>
    <t>解决75户、245人生产生活用水，恢复灌溉面积115亩，吸纳脱贫群众务工</t>
  </si>
  <si>
    <t>汉阳镇东青村一组</t>
  </si>
  <si>
    <t>整治东青村一组坎上堰塘一口，外坝滑坡50米，灌浆，清淤，更换放水设施，整治溢洪道</t>
  </si>
  <si>
    <t>解决35户、125人生产生活用水，恢复灌溉面积135亩，（其中黄花28亩）促进农民增收</t>
  </si>
  <si>
    <t>解决35户、125人生产生活用水，恢复灌溉面积135亩，（其中黄花28亩）促进脱贫群众增收</t>
  </si>
  <si>
    <t>汉阳镇登煌村二组</t>
  </si>
  <si>
    <t>整治登煌村二组山湾塘一口，无溢洪道，更换放水设施，套坝，清淤</t>
  </si>
  <si>
    <t>解决41户、169人生产生活用水，恢复灌溉面积128亩，促进农民增收</t>
  </si>
  <si>
    <t>解决41户、169人生产生活用水，恢复灌溉面积128亩，吸纳脱贫群众务工</t>
  </si>
  <si>
    <t>汉阳镇登煌村三组</t>
  </si>
  <si>
    <t>整治登煌村三组大包窝堰塘一口，无溢洪道，套坝，清淤，更换放水设施</t>
  </si>
  <si>
    <t>解决28户、108人生产生活用水，恢复灌溉面积54亩，促进农民增收</t>
  </si>
  <si>
    <t>解决28户、108人生产生活用水，恢复灌溉面积54亩，吸纳脱贫群众务工</t>
  </si>
  <si>
    <t>汉阳镇七里村三组</t>
  </si>
  <si>
    <t>整治七里村三组坟林湾堰塘一口，无溢洪道，套坝，清淤，更换放水设施</t>
  </si>
  <si>
    <t>解决26户、102人生产生活用水，恢复灌溉面积54亩，促进农民增收</t>
  </si>
  <si>
    <t>解决26户、102人生产生活用水，恢复灌溉面积54亩，吸纳脱贫群众务工</t>
  </si>
  <si>
    <t>汉阳镇翠云社区一居民组</t>
  </si>
  <si>
    <t>整治翠云社区村一居民组铧厂湾堰塘一口，灌浆，更换放水设施</t>
  </si>
  <si>
    <t>解决18户、92人生产生活用水，恢复灌溉面积32亩，促进农民增收</t>
  </si>
  <si>
    <t>解决18户、92人生产生活用水，恢复灌溉面积32亩，吸纳脱贫群众务工</t>
  </si>
  <si>
    <t>汉阳镇壮岭二组</t>
  </si>
  <si>
    <t>整治壮岭村二组魏家岩老堰塘一口，套坝，无溢洪道，清淤，更换放水设施</t>
  </si>
  <si>
    <t>解决55户、176人生产生活用水，恢复灌溉面积86亩，促进农民增收</t>
  </si>
  <si>
    <t>解决55户、176人生产生活用水，恢复灌溉面积86亩，吸纳脱贫群众务工</t>
  </si>
  <si>
    <t>安全饮水提质升级改造管网25公里，安装智能水表480只</t>
  </si>
  <si>
    <t>受益脱贫户100户、315人，一般户380户、1480人，群众满意度达98%。</t>
  </si>
  <si>
    <t>保障480户1795人的安全饮水，提高生活质量。</t>
  </si>
  <si>
    <t>鹤龄镇青木村三组</t>
  </si>
  <si>
    <t>棕树角池塘维修整治</t>
  </si>
  <si>
    <t>解决农业灌溉75亩，产业发展灌溉25亩。</t>
  </si>
  <si>
    <t>解决周边50余户农民粮食生产和产业烟叶灌溉，老百姓能增产增收</t>
  </si>
  <si>
    <t>鹤龄镇永兴社区三组</t>
  </si>
  <si>
    <t>刘永贵房后池塘维修整治</t>
  </si>
  <si>
    <t>解决农业产业灌溉46亩，受益脱贫户9户17人，群众满意度达95%。</t>
  </si>
  <si>
    <t>解决周边32余户农民粮食生产老百姓能增产增收</t>
  </si>
  <si>
    <t>鹤龄镇龙潭村八组</t>
  </si>
  <si>
    <t>跑马坪池塘维修整治</t>
  </si>
  <si>
    <t>解决农业灌溉35亩，粮食增收，受益脱贫户5户12人，群众满意度达95%。</t>
  </si>
  <si>
    <t>解决21户35亩田地生产用水，可保障63人增收，受益脱贫户5户12人。</t>
  </si>
  <si>
    <t>鹤龄镇金珠村五组</t>
  </si>
  <si>
    <t>院场窝池塘维修整治</t>
  </si>
  <si>
    <t>维修扩建</t>
  </si>
  <si>
    <t>解决35户46亩农田灌溉，年村集体经济增收1万元。群众满意度达95%。</t>
  </si>
  <si>
    <t>解决35户46亩土地的生产用水灌溉，可实现年增收1万元，受益脱贫户8户23人。</t>
  </si>
  <si>
    <t>鹤龄镇化林村十组</t>
  </si>
  <si>
    <t>猫儿洞池塘维修整治</t>
  </si>
  <si>
    <t>解决农业产业灌溉56亩，产业增收1万元，受益脱贫户5户15人，群众满意度达95%。</t>
  </si>
  <si>
    <t>解决周边群众27户发展农业产业56亩灌溉，集体经济增收1万元</t>
  </si>
  <si>
    <t>鹤龄镇赤化社区四组</t>
  </si>
  <si>
    <t>梁上池塘维修整治</t>
  </si>
  <si>
    <t>新建或扩建</t>
  </si>
  <si>
    <t>解决种植产业灌溉面积57亩，产业增收1.2万元，受益脱贫户7户13人，群众满意度达95%。</t>
  </si>
  <si>
    <t>解决周边群众40户发展烟叶、粮食产业57亩灌溉，年村集
体经济增收1.2万元</t>
  </si>
  <si>
    <t>鹤龄镇岳坪村2组</t>
  </si>
  <si>
    <t>马鞍山池塘维修整治，新建渠系500米。</t>
  </si>
  <si>
    <t>维修整治、新建</t>
  </si>
  <si>
    <t>解决农业产业灌溉面积75亩，产业增收1.5万元，受益脱贫户11户21人，群众满意度达95%。</t>
  </si>
  <si>
    <t>解决周边群众33户发展农业产业75亩灌溉，集体经济增收1.5万元</t>
  </si>
  <si>
    <t>剑门关镇高观村1—8组</t>
  </si>
  <si>
    <t>更换主管网（50型号1公里）、（32型号12公里）、（入户20型号4公里）；开挖渠系8公里。</t>
  </si>
  <si>
    <t>改善600余户3000余位群众用水</t>
  </si>
  <si>
    <t>无</t>
  </si>
  <si>
    <t>剑门关镇志公社区</t>
  </si>
  <si>
    <t>1、2、4、5组新建主管网40型号500米，分管网32型号7000米，入户管网4000米；开挖沟渠3000米。</t>
  </si>
  <si>
    <t>改善165余户658余位群众用水</t>
  </si>
  <si>
    <t>将4、5、7、10组纳入城镇管网供水，新建300m³蓄水池，更换主管网10公里。</t>
  </si>
  <si>
    <t>解决265户825人安全饮水</t>
  </si>
  <si>
    <t>剑门关镇高峰村三组</t>
  </si>
  <si>
    <t>整治高峰村3组水井沟山坪塘1座，放水涵管需翻重建，内盖和盖顶需硬化，外盖网格化，铺设主管网40型号2公里</t>
  </si>
  <si>
    <t>解决3组、7组人饮工程89户，280人</t>
  </si>
  <si>
    <t>决3组、7组89户280人饮问题</t>
  </si>
  <si>
    <t>小型农田水利</t>
  </si>
  <si>
    <t>剑门关镇剑山村一组</t>
  </si>
  <si>
    <t>整治剑山村一组老堰塘山坪塘2口，坝体加宽，放水设施更换，清淤，溢洪道浇筑，灌浆防渗处理。</t>
  </si>
  <si>
    <t>解决烟叶产业及粮食生产灌溉面积100亩，产业增收20万元，项目可续发展15年，受益脱贫户22户76人，群众满意度达95%。</t>
  </si>
  <si>
    <t>解决周边群众59户220人发展产业100亩灌溉</t>
  </si>
  <si>
    <t>剑门关镇元岭村二组</t>
  </si>
  <si>
    <t>元岭村二组山坪塘2口整治。坝体加宽，放水设施更换，清淤，溢洪道浇筑，灌浆防渗处理。</t>
  </si>
  <si>
    <t>解决烟叶、农作物产业灌溉面积90亩，产业增收36万元，项目可长期发展，受益脱贫户25户95人，群众满意度达95%。</t>
  </si>
  <si>
    <t>解决周边群众64户发展烟叶、农作物产业90亩灌溉，年村集体经济增收2万元</t>
  </si>
  <si>
    <t>剑门关镇张帽村二、六组</t>
  </si>
  <si>
    <t>整治张帽村二、六组陈家、新堰塘山坪塘2座，二组堰塘清於，换筒，六组清於，盖灌浆，换筒。</t>
  </si>
  <si>
    <t>解决水稻产业灌溉面积75亩，产业增收10万元，项目可续发展30年，受益脱贫户9户25人，群众满意度达95%。</t>
  </si>
  <si>
    <t>解决周边群众13户，发展灌溉产业75亩，年村集体经济增收0.5万元</t>
  </si>
  <si>
    <t>剑门关镇高观村八组</t>
  </si>
  <si>
    <t>整治高观村八组山坪塘一口，八组墙堰塘翻洞，淘沙盖体处漏，内盖浇筑混泥土、扩容、盖钻孔灌浆。</t>
  </si>
  <si>
    <t>解决水稻产业灌溉面积80亩，产业增收11万元，项目可续发展30年，受益脱贫户10户28人，群众满意度达96%。</t>
  </si>
  <si>
    <t>解决周边群众15户发展产业80亩灌溉，年村集体经济增收0.5万元</t>
  </si>
  <si>
    <t>剑门关镇青树村三组</t>
  </si>
  <si>
    <t>整治青树村三组坟林前山坪塘1座，外盖滑坡长25米宽10米高8米，需翻洞补漏，沉砂池修建，200米引水渠维修。</t>
  </si>
  <si>
    <t>解决农业产业灌溉面积40亩，产业增收20万元，项目可续发展30年，受益脱贫户7户15人，群众满意度达95%。</t>
  </si>
  <si>
    <t>解决周边群众36户发展水稻产业40亩灌溉，年村集体经济增收0.8万元</t>
  </si>
  <si>
    <t>剑门关镇健民村一组</t>
  </si>
  <si>
    <t>整治健民村一组石河堰水渠硬化2000米，及维修山坪塘1座，维修堰盖，安装放水阀。</t>
  </si>
  <si>
    <t>解决水利产业灌溉面积77亩，产业增收2万元，项目可续发展50年，受益脱贫户户38人，群众满意度达95%。</t>
  </si>
  <si>
    <t>解决周边群众73户发展水利产业90亩灌溉，年村集体经济增收2万元</t>
  </si>
  <si>
    <t>管网延伸</t>
  </si>
  <si>
    <t>江口镇陵丰村、木林坝社区</t>
  </si>
  <si>
    <t>新建蓄水池2口40千瓦提水泵2台，100KV变压器一套，管网延伸35000米。</t>
  </si>
  <si>
    <t>解决两个旱山村、社区季节性缺水问题</t>
  </si>
  <si>
    <t>群众参与</t>
  </si>
  <si>
    <t>山坪塘整治</t>
  </si>
  <si>
    <t>江口镇灌林社区一组</t>
  </si>
  <si>
    <t>阁儿头堰塘（清淤、翻桐、整治溢洪道、灌浆、新建渠道80米）</t>
  </si>
  <si>
    <t>维护</t>
  </si>
  <si>
    <t>解决本组农业生产灌溉用水</t>
  </si>
  <si>
    <t>江口镇春雷村二组</t>
  </si>
  <si>
    <t>深沟石河堰维修、补漏、建渠系2000米</t>
  </si>
  <si>
    <t>新建、维护</t>
  </si>
  <si>
    <t>江口镇高堂村二、三组</t>
  </si>
  <si>
    <t>二组大堰塘、万家堰塘，三组新堰塘、小堰塘（清淤、翻桐、整治溢洪道、灌浆）</t>
  </si>
  <si>
    <t>解决本村农业生产灌溉用水</t>
  </si>
  <si>
    <t>江口镇七林村二组</t>
  </si>
  <si>
    <t>青树地山坪塘标准化改造</t>
  </si>
  <si>
    <t>新禾村四组</t>
  </si>
  <si>
    <t>石河堰维修、补漏、灌溉渠系4000米</t>
  </si>
  <si>
    <t>解决3.4组农业生产灌溉用水</t>
  </si>
  <si>
    <t>新庄村三组</t>
  </si>
  <si>
    <t>三组烧房沟堰塘二组赵家角堰塘、百亩大地堰塘（清淤、翻桐、整治溢洪道、灌浆，新建渠道1000米）</t>
  </si>
  <si>
    <t>解决二、三组农业灌溉用水</t>
  </si>
  <si>
    <t>江口镇长江村4组</t>
  </si>
  <si>
    <t>老坟林湾堰塘（清淤、翻桐、整治溢洪道、灌浆，新建渠道800米）</t>
  </si>
  <si>
    <t>解决四组农业灌溉用水</t>
  </si>
  <si>
    <t>山上堰塘</t>
  </si>
  <si>
    <t>三组六亩地山上2000m³堰塘维修</t>
  </si>
  <si>
    <t>金仙镇西河村</t>
  </si>
  <si>
    <t>一组梨子树地山坪塘清淤、处漏、修复</t>
  </si>
  <si>
    <t>调节池和管网建设</t>
  </si>
  <si>
    <t>金仙镇长岭村</t>
  </si>
  <si>
    <t>二组母家山200立方的调节池，90型管道4800米</t>
  </si>
  <si>
    <t>解决本村居民安全饮水用水</t>
  </si>
  <si>
    <t>堰塘</t>
  </si>
  <si>
    <t>金仙镇大顺村七组</t>
  </si>
  <si>
    <t>清淤，除漏</t>
  </si>
  <si>
    <t>山坪塘</t>
  </si>
  <si>
    <t>金仙镇赛金村</t>
  </si>
  <si>
    <t>2口山坪塘（二组大堰塘、三组其乌角）清淤、护底、护坝、换筒、做外水沟</t>
  </si>
  <si>
    <t>五组新堰塘维修整治堰塘坝体内盖130米、整治引水渠200米、更换放水设施，并对堰塘坝体及沉砂塘进行处漏。</t>
  </si>
  <si>
    <t>灌溉面积恢复280亩，促进特色农业产业发展，如发展蔬菜、水果等经济作物</t>
  </si>
  <si>
    <t>增加就近短期务工20人，预期人均增收1000元</t>
  </si>
  <si>
    <t>金仙镇桥楼村</t>
  </si>
  <si>
    <t>四组原桥楼村五组箩箕堰塘堰塘2000m³主要掏泥、加盖、做出水口</t>
  </si>
  <si>
    <t>带动周边群众增收10%</t>
  </si>
  <si>
    <t>堰塘维修项目</t>
  </si>
  <si>
    <t>开封镇走马村</t>
  </si>
  <si>
    <t>整治走马村3组柳树堰山坪塘1口</t>
  </si>
  <si>
    <t>184人</t>
  </si>
  <si>
    <t>解决灌溉面积20亩，项目可续发展10年，受益脱贫户11户32人，群众满意度达100%。</t>
  </si>
  <si>
    <t>解决周边群众60户发展种植业，10亩灌溉。</t>
  </si>
  <si>
    <t>整治走马村4组张家湾堰塘山坪塘1口</t>
  </si>
  <si>
    <t>86人</t>
  </si>
  <si>
    <t>解决灌溉面积50亩，项目可续发展10年，受益脱贫户11户40人，群众满意度达100%。</t>
  </si>
  <si>
    <t>解决周边群众45户发展种植业50亩灌溉。</t>
  </si>
  <si>
    <t>黑翁塘山岼塘扩建项目</t>
  </si>
  <si>
    <t>开封镇白云村</t>
  </si>
  <si>
    <t>整治白云村4组黑翁塘山坪塘1口</t>
  </si>
  <si>
    <t>242人</t>
  </si>
  <si>
    <t>解决粮油产业灌溉面积300亩，产业增收30万元，项目可续发展10年，受益脱贫户47户157人，群众满意度达95%。</t>
  </si>
  <si>
    <t>解决周边群众56户发展粮油产业420亩灌溉</t>
  </si>
  <si>
    <t>扩建山坪塘项目</t>
  </si>
  <si>
    <t>整治高池村村1组山湾堰塘1口</t>
  </si>
  <si>
    <t>120人</t>
  </si>
  <si>
    <t>解决一组生产用水，灌溉面积150亩，产业增收15万元，项目可续发展10年，受益脱贫户13户40人，群众满意度达95%。</t>
  </si>
  <si>
    <t>解决周边群众25户发展农业生产120亩灌溉。</t>
  </si>
  <si>
    <t>整治庆丰村1组双埝塘1口</t>
  </si>
  <si>
    <t>265人</t>
  </si>
  <si>
    <t>解决种植产业灌溉面积150亩，产业增收3万元，项目可续发展30年，受益脱贫户12户37人，群众满意度达95%。</t>
  </si>
  <si>
    <t>解决周边群众32户发展种植产业50亩灌溉，年村集体经济增收3万元</t>
  </si>
  <si>
    <t>新建人饮项目</t>
  </si>
  <si>
    <t>开封镇郭沟村</t>
  </si>
  <si>
    <t>6组、7组新建人饮取水点2处</t>
  </si>
  <si>
    <t>195人</t>
  </si>
  <si>
    <t>郭沟村六七组因山高天旱，长期造成生产生活用水困难，人饮项目将会受益脱贫户16户51人，一般户144人，群众满意度达100%。</t>
  </si>
  <si>
    <t>解决郭沟六七组居民生活用水49户195人</t>
  </si>
  <si>
    <t>新建人饮工程</t>
  </si>
  <si>
    <t>开封镇寺坝村</t>
  </si>
  <si>
    <t>1、2组新建人饮工程1处、9组新建人饮工程1处</t>
  </si>
  <si>
    <t>500人</t>
  </si>
  <si>
    <t>受益脱贫户32户78人，项目可持续发展10年群众满意度100%.</t>
  </si>
  <si>
    <t>解决周边181户吃水问题。</t>
  </si>
  <si>
    <t>扩建人饮工程</t>
  </si>
  <si>
    <t>开封镇天珠村</t>
  </si>
  <si>
    <t>7.8.9.10组扩建饮水工程1处</t>
  </si>
  <si>
    <t>674人</t>
  </si>
  <si>
    <t>受益总户数207户，674人其中脱贫户56户156人，项目可持续发展10年群众满意度100%.</t>
  </si>
  <si>
    <t>解决周边207户吃水问题。</t>
  </si>
  <si>
    <t>4组扩建饮水工程1处</t>
  </si>
  <si>
    <t>130人</t>
  </si>
  <si>
    <t>受益脱贫12户30人，群众满意度达100%。</t>
  </si>
  <si>
    <t>解决43户吃水问题。</t>
  </si>
  <si>
    <t>新建人饮工程项目</t>
  </si>
  <si>
    <t>开封镇迎水村</t>
  </si>
  <si>
    <t>新建人饮工程1处</t>
  </si>
  <si>
    <t>186人</t>
  </si>
  <si>
    <t>受益脱贫户18户47人，项目可持续发展10年群众满意度100%.</t>
  </si>
  <si>
    <t>解决迎水村四组68户186人吃水问题。</t>
  </si>
  <si>
    <t>山坪塘建设项目</t>
  </si>
  <si>
    <t>整治五组陈新满山坪塘7300立方米，共计1口，整治溢洪道，大坝整形处漏，进、放水渠，清淤</t>
  </si>
  <si>
    <t>解决产业灌溉面积586余亩,产业增收12万元受益脱贫户32户143人,群众满意度达95%。</t>
  </si>
  <si>
    <t>解决周边群众205户发展农业产业673亩淮溉,年村集体经济增收2万元。</t>
  </si>
  <si>
    <t>龙源镇登云村</t>
  </si>
  <si>
    <t>整治登云村一组教场坪塘5100立方米1口，整治溢洪道，大坝整形处漏，进、放水渠，清淤</t>
  </si>
  <si>
    <t>解决登云产业灌溉面积1782余亩,产业增收10万元受益脱贫户98户243人,群众满意度达95%。</t>
  </si>
  <si>
    <t>解决周边群众312户发展农业产业1782亩淮溉,年村集体经济增收5万元。</t>
  </si>
  <si>
    <t>产业园提质增效项目</t>
  </si>
  <si>
    <t>龙源镇凉胜村</t>
  </si>
  <si>
    <t>整治六组山坪塘1口23万.整治溢洪道，大坝整形处漏，进、放水渠，清淤</t>
  </si>
  <si>
    <t>巩固提升柑橘产业园30亩、果桑产业园20亩，促进产业增收10万元（发展阶段，初投产）,项目可续发展10年,受益脱贫户90户224人,群众满意度达100%。</t>
  </si>
  <si>
    <t>吸纳脱贫群众务工500人次.年村集体经济增收10万元</t>
  </si>
  <si>
    <t>粮油种植项目</t>
  </si>
  <si>
    <t>整治三组黑塔社山坪塘一口5000立方米和新堰塘8000立方米共2口，整治溢洪道，大坝整形处漏，进、放水渠、清淤</t>
  </si>
  <si>
    <t>解决粮油种植产业灌溉面积1410亩,产业增收45万元,项目可续发展20年,受益脱贫户38户108人,群众满意度达100%。</t>
  </si>
  <si>
    <t>解决周边群众242户发展粮油种植产业1420亩淮溉,可解决群众生产牲畜用水</t>
  </si>
  <si>
    <t>整治一组新塘塘5100立方米1口，整治溢洪道，大坝整形处漏，进、放水渠，清淤</t>
  </si>
  <si>
    <t>解决农业产业灌溉面积382亩,产业增收11万元,受益脱贫户25户63人,群众满意度达95%。</t>
  </si>
  <si>
    <t>解决周边群众78户发展农业产业56亩淮溉,年村集体经济增收1.2万元</t>
  </si>
  <si>
    <t>龙源镇七宝村</t>
  </si>
  <si>
    <t>整治七宝村一组梁上大池塘山坪塘1座5000立方米，整治溢洪道，大坝整形处漏，进、放水渠，清淤</t>
  </si>
  <si>
    <t>解决农产业灌溉面积210亩,产业增收1.5万元,项目可续发展30年,受益脱贫户32户135人,群众满意度达95%。</t>
  </si>
  <si>
    <t>解决周边群众200户发展农产业210亩淮溉,年村集体经济增收1万元</t>
  </si>
  <si>
    <t>民生项目</t>
  </si>
  <si>
    <t>龙源镇九龙村四组5300立方米山坪塘整治，整治溢洪道，大坝整形处漏，进、放水渠，清淤</t>
  </si>
  <si>
    <t>彻底解决此地村民11户23人吃水和农作物灌溉问题（含3户脱贫户4户低保户）,产业增收3万元,促进农户增收2万元,受益脱贫户3户11人,群众满意度达95%。</t>
  </si>
  <si>
    <t>解决周边群众22户发展粮经作物产业142亩淮溉,年村集体经济增收1.8万元</t>
  </si>
  <si>
    <t>水利项目</t>
  </si>
  <si>
    <t>龙源镇金山村</t>
  </si>
  <si>
    <t>整治金山村5组机献坟山坪塘1座5100立方米，整治溢洪道，大坝整形处漏，进、放水渠，清淤</t>
  </si>
  <si>
    <t>灌溉面积88亩,产业增收1.6万元,项目可续发展10年,受益脱贫户47户151人,群众满意度达95%。</t>
  </si>
  <si>
    <t>解决周边群众23户发展粮油产业43亩淮溉,年村集体经济增收2.2万元</t>
  </si>
  <si>
    <t>青杆村四组修建沉淀池1口300立方米，更换管网2公里PE给水管DN40。</t>
  </si>
  <si>
    <t>受益群众84户225人,群众满意度达95%。</t>
  </si>
  <si>
    <t>解决群众饮水问题。</t>
  </si>
  <si>
    <t>整治青杆村7组洪家坝山坪塘1座5600立方米，整治溢洪道，大坝整形处漏，进、放水渠，清淤</t>
  </si>
  <si>
    <t>灌溉面积178亩,产业增收13.7万元,项目可续发展10年,受益脱贫户69户281人,群众满意度达95%。</t>
  </si>
  <si>
    <t>解决周边群众25户发展粮油产业68亩淮溉</t>
  </si>
  <si>
    <t>木马镇柏垭村二组</t>
  </si>
  <si>
    <t>整治柏垭村二组派出所后山坪塘1座、溢洪渠、坝体整体滑坡、清淤、放水设施（标改）</t>
  </si>
  <si>
    <t>解决87户、298人生产生活用水，恢复灌溉面积223亩，促进农民增收</t>
  </si>
  <si>
    <t>排除群众身边安全隐患，解决87户、298人生产生活用水，恢复灌溉面积223亩，吸纳脱贫群众务工</t>
  </si>
  <si>
    <t>木马镇木马寺社区二组</t>
  </si>
  <si>
    <t>整治木马寺社区二组大坪塘一座、清淤、坝体滑坡整治、坝体灌浆、坝体整型、放水设施</t>
  </si>
  <si>
    <t>解决24户、127人生产生活用水，恢复灌溉面积123亩，促进农民增收</t>
  </si>
  <si>
    <t>解决24户、127人生产生活用水，恢复灌溉面积123亩，吸纳脱贫群众务工</t>
  </si>
  <si>
    <t>木马镇威灵村二组</t>
  </si>
  <si>
    <t>整治威灵村二组坎儿塘坝体滑坡、清淤、排洪渠、放水设施</t>
  </si>
  <si>
    <t>解决25户、83人生产生活用水，恢复灌溉面积135亩，促进农民增收</t>
  </si>
  <si>
    <t>解决25户、83人生产生活用水，恢复灌溉面积135亩，吸纳脱贫群众务工</t>
  </si>
  <si>
    <t>木马镇庵子村三组</t>
  </si>
  <si>
    <t>整治庵子村三组台儿平坪塘1座，内外坝盖滑坡，溢洪渠维修，清淤，灌浆</t>
  </si>
  <si>
    <t>2025年</t>
  </si>
  <si>
    <t>解决34户、123人生产生活用水，恢复灌溉面积278亩，促进农民增收</t>
  </si>
  <si>
    <t>解决34户、123人生产生活用水，恢复灌溉面积278亩，吸纳脱贫群众务工</t>
  </si>
  <si>
    <t>整治七柏村六组喔后头池塘，清淤，溢洪渠，坝体整体滑坡，灌浆</t>
  </si>
  <si>
    <t>解决129户、388人生产生活用水，恢复灌溉面积223亩，促进农民增收</t>
  </si>
  <si>
    <t>排除群众身边安全隐患，解决129户、388人生产生活用水，恢复灌溉面积223亩，吸纳脱贫群众务工</t>
  </si>
  <si>
    <t>人饮工程</t>
  </si>
  <si>
    <t>木马镇金魁村一组、二组、三组、六组</t>
  </si>
  <si>
    <t>PE50管3500m,PE40管3800m,PE32管3000m，PE25管30000m,PE20管10000m,减压阀25个，更换水表245户，座表墙25处，增压泵2套，新建水池1个100立方米太阳能水位在线控制系统2套</t>
  </si>
  <si>
    <t>升级改造</t>
  </si>
  <si>
    <t>解决245户、980人生产生活用水</t>
  </si>
  <si>
    <t>保障村民日常饮水问题，管网升级全村受益</t>
  </si>
  <si>
    <t>木马镇柳青村</t>
  </si>
  <si>
    <t>一组、二组、三组、四组PE63管2100m,PE50管600m,PE40管200m,PE32管3000m，PE25管3000m，PE20管1800m,减压阀6个，更换水表346户，座表墙20处，增压泵2套</t>
  </si>
  <si>
    <t>解决346户、889人生产生活用水</t>
  </si>
  <si>
    <t>普安镇前锋村</t>
  </si>
  <si>
    <t>整治五组关堰塘1口清淤、处漏、新建放水设施及溢洪道</t>
  </si>
  <si>
    <t>解决灌溉面积30亩，促进农户增收合计10万元，项目可续发展20年，受益脱贫户15户65人，群众满意度达96%</t>
  </si>
  <si>
    <t>普安镇剑公社区</t>
  </si>
  <si>
    <t>整治剑公社区二、三组山坪塘2座（二组大半沟堰塘、三组黑岩堰塘）清淤、处漏、大坝整形，新建溢洪道及放水设施</t>
  </si>
  <si>
    <t>解决堰塘周边耕地灌溉面积368亩，受益脱贫户25户65人，群众满意度达95%。</t>
  </si>
  <si>
    <t>解决周边群众99户农田亩灌溉用水，提高农产品增收。</t>
  </si>
  <si>
    <t>整治二组坡堰塘1口清淤、处漏、大坝整形，新建放水设施及溢洪道</t>
  </si>
  <si>
    <t>解决灌溉面积67.5亩，受益户32户98人，解决应急用水16户48人</t>
  </si>
  <si>
    <t>发展粮油产业及生产生活用水问题</t>
  </si>
  <si>
    <t>石泉村三组大堰塘堵漏、清杂、换
放水设施</t>
  </si>
  <si>
    <t>解决农业灌溉面积300余亩，受益农户43户、其中脱贫户18户。解决人饮200人。其中脱贫户60人。</t>
  </si>
  <si>
    <t>解决周边群众43户发展粮食产业300亩灌溉。解决200人饮用水。</t>
  </si>
  <si>
    <t>普安镇同心村</t>
  </si>
  <si>
    <t>一组朱家大堰塘大坝整形，坝体滑坡整治，更换防水设施，整治溢洪道，清淤，灌浆处漏</t>
  </si>
  <si>
    <t>解决农田灌溉800余亩，其中脱贫户31户68人</t>
  </si>
  <si>
    <t>解决农田灌溉800余亩，其中脱贫户31户68人，老百姓增产增收，提高生活质量</t>
  </si>
  <si>
    <t>二组大堰塘整治坝体，新建放水设施，清淤、整治溢洪道、坝体灌浆堵漏。塘内新建过滤水源井10立方米，PE50管1000米</t>
  </si>
  <si>
    <t>解决农业灌溉面积140余亩，解决985人饮用水。</t>
  </si>
  <si>
    <t>解决周边群众58户发展粮食产业140亩灌溉。解决985人饮用水。</t>
  </si>
  <si>
    <t>八组老堰塘大坝整治，坝体滑坡整治，更换防水设施，整治溢洪道，清淤，灌浆处漏</t>
  </si>
  <si>
    <t>解决农业灌溉面积233余亩，解决原剑北村2组240余人生产生活用水。</t>
  </si>
  <si>
    <t>整治七组山湾塘，清淤、处漏、新建放水设施及溢洪道</t>
  </si>
  <si>
    <t>解决农业灌溉面积341余亩，解决受益户44户137人，其中脱贫户13户32人。群众满意度达95%。</t>
  </si>
  <si>
    <t>解决周边群众341亩灌溉用水，提高农业产业增收。</t>
  </si>
  <si>
    <t>整治四组新堰塘，清淤、处漏、大坝整形，新建溢洪道及放水设施</t>
  </si>
  <si>
    <t>吸纳群众务工75人，户均增收3000元；解决群众就近就地务工，其中：一般户50人，脱贫户（含监测户）25人。群众满意度达95%。</t>
  </si>
  <si>
    <t>带动群众就近就地就业，户均收入增加3000元以上，提高生产生活质量，提高群众的幸福指数。</t>
  </si>
  <si>
    <t>饮水安全项目</t>
  </si>
  <si>
    <t>新建自来水站1处、（含上水管道500米，下水管道2000米，电力动力线500米，取水浮船1艘，水泵1台，过滤设备1套，100立方米蓄水池1口）</t>
  </si>
  <si>
    <t>解决全村人口饮水安全的问题，群众满意度100%。</t>
  </si>
  <si>
    <t>促进年集体经济增收3万元，解决全村人口饮水安全的问题。</t>
  </si>
  <si>
    <t>整治闻溪村七组水源地山坪塘2座</t>
  </si>
  <si>
    <t>解决生活用水，受益农户15户50人；其中脱贫户6户13人。群众满意度达95%</t>
  </si>
  <si>
    <t>吸纳脱贫群众务工62人次，带动群众发展粮食产业86亩</t>
  </si>
  <si>
    <t>1.2.3.4组管网延伸</t>
  </si>
  <si>
    <t>解决群众生产生活用水受益户312户858人，其中脱贫户33户89人。群众满意率95％.</t>
  </si>
  <si>
    <t>解决群众生产生活用水问题。</t>
  </si>
  <si>
    <t>供水保障</t>
  </si>
  <si>
    <t>蓄水池处漏，老旧管道及管件更换，水池安全保障修建围墙</t>
  </si>
  <si>
    <t>解决3500人安全饮水，其中脱贫户180户650余人</t>
  </si>
  <si>
    <t>保障3500人安全饮用水，提高生活质量</t>
  </si>
  <si>
    <t>东河村新建100立方蓄水池2个，分别1组个，6组1个，管网：50#1500米，32#2600米，25#15000米，保障村民正常饮水；</t>
  </si>
  <si>
    <t>解决东河村560余人高峰期正常饮水，群众满意度达99%</t>
  </si>
  <si>
    <t>吸纳脱贫群众务工50人次</t>
  </si>
  <si>
    <t>涂山镇太和村一组</t>
  </si>
  <si>
    <t>新建储水池200立方1个</t>
  </si>
  <si>
    <t>巩固提升太和村人民饮水需求，促进全村人民吃水困难，群众满意度达95%。</t>
  </si>
  <si>
    <t>吸纳脱贫群众务工150人次。</t>
  </si>
  <si>
    <t>水利建设</t>
  </si>
  <si>
    <t>1组组山坪塘整治：内盖滑坡堵漏180米，做闸，整治溢洪道，清淤。</t>
  </si>
  <si>
    <t>有利于300余亩土地的灌溉</t>
  </si>
  <si>
    <t>解决周边群众148户发展农业生产130亩灌溉</t>
  </si>
  <si>
    <t>涂山镇罐儿铺村四组</t>
  </si>
  <si>
    <t>山坪塘补漏，坝盖30米灌浆</t>
  </si>
  <si>
    <t>有利于200余亩土地的灌溉</t>
  </si>
  <si>
    <t>解决周边群众91户农户生产用水</t>
  </si>
  <si>
    <t>六组柳树坝山坪塘，恢复坝体，换放水筒，新建溢洪道及引水渠，坝体灌浆处漏</t>
  </si>
  <si>
    <t>整治山坪塘1口。工程质量合格率达100%，群众满意度达99%。</t>
  </si>
  <si>
    <t>解决周边群众发展农业生产</t>
  </si>
  <si>
    <t>迎新村三组</t>
  </si>
  <si>
    <t>整治迎新村三组独柏树嘴山坪塘1口，清淤，整治边盖内坡，坝体补漏加固高六米、长82米、上宽3.7米，新建溢洪道长35米，宽3.5米，高2.1米，按砼一处。</t>
  </si>
  <si>
    <t>解决农田灌溉面积45亩，产业增收4.5万元，项目可续发展20年，受益脱贫户24户82人，群众满意度达95%。</t>
  </si>
  <si>
    <t>解决周边池塘周边村民的生产生活用水问题，有效灌溉面积达45亩，受益人群198人。</t>
  </si>
  <si>
    <t>迎新村八组</t>
  </si>
  <si>
    <t>整治迎新村八组蒋家角山坪塘1口，整治坝体补漏加固高8米，长33米，上宽1.4米。</t>
  </si>
  <si>
    <t>解决农田灌溉面积124亩，产业增收12万元，项目可续发展10年，受益脱贫户19户65人，群众满意度达95%。</t>
  </si>
  <si>
    <t>解决周边池塘周边村民的生产生活用水问题，有效灌溉面积达124亩，受益人群297人。</t>
  </si>
  <si>
    <t>新建石河堰</t>
  </si>
  <si>
    <t>三组石堰（长25米，宽4.5米）</t>
  </si>
  <si>
    <t>455人</t>
  </si>
  <si>
    <t>解决南华居民防洪及灌溉，促进居民增产增收，同时解决南华三组与社区一组村民的交通出行</t>
  </si>
  <si>
    <t>解决防洪需求、交通出行及350亩灌溉需求</t>
  </si>
  <si>
    <t>产业发展项目山坪塘治理项目</t>
  </si>
  <si>
    <t>一组山坪塘整治（清淤，处漏，堰盖加固）</t>
  </si>
  <si>
    <t>756人</t>
  </si>
  <si>
    <t>解决周边群众就近务工增收</t>
  </si>
  <si>
    <t>解决灌溉面积450余亩，产业增收80000元，项目可持续发展20年，受益贫困户81户189人，群众满意度达96%</t>
  </si>
  <si>
    <t>饮水安全保障项目</t>
  </si>
  <si>
    <t>王河镇公店村</t>
  </si>
  <si>
    <t>人饮管网延伸5公里，新建高位300立方蓄水池1个，50型PE管2000米，40型PE管1000米，32型PE管2000米。</t>
  </si>
  <si>
    <t>900户2560人</t>
  </si>
  <si>
    <t>解决900户2560人饮水安全问题，群众满意度96%</t>
  </si>
  <si>
    <t>解决900户2560人饮水安全问题，</t>
  </si>
  <si>
    <t>王河镇柘坝村</t>
  </si>
  <si>
    <t>四组长田盖至十组梁，人饮提灌3.5公里</t>
  </si>
  <si>
    <t>364人</t>
  </si>
  <si>
    <t>解决群众生产生活用水</t>
  </si>
  <si>
    <t>方便出行、产品交易、解决土地撂荒现象，受益群众364人。</t>
  </si>
  <si>
    <t>山坪塘治理</t>
  </si>
  <si>
    <t>王河镇林山村</t>
  </si>
  <si>
    <t>4组中间弯塘盖体渗漏、加宽，灌浆治理长80米、宽2.2米高4.5米</t>
  </si>
  <si>
    <t>256人</t>
  </si>
  <si>
    <t>解决周边群众256人生产生活用水问题。</t>
  </si>
  <si>
    <t>产业项目董家河石堰加固项目</t>
  </si>
  <si>
    <t>董家河石堰（长度20米，宽度2.5米</t>
  </si>
  <si>
    <t>84人</t>
  </si>
  <si>
    <t>解决社区居民稳产增收</t>
  </si>
  <si>
    <t>解决社区居民45户，127亩灌溉及出行问题</t>
  </si>
  <si>
    <t>乡村建设行动排洪渠及灌溉渠项目</t>
  </si>
  <si>
    <t>一，二，三组，1200mm主渠895米，800mm主渠1126米，600mm支渠1921米，400mm田间灌渠2868米。</t>
  </si>
  <si>
    <t>1647人</t>
  </si>
  <si>
    <t>解决社区居民防洪及灌溉，促进居民增产增收</t>
  </si>
  <si>
    <t>解决防洪需求及167亩灌溉需求</t>
  </si>
  <si>
    <t>维修整治一组张湾山坪塘1口蓄水面积20亩，（1）坝体灌浆150米，⑵溢洪道
溢洪道为土沟，堵塞、垮塌严重</t>
  </si>
  <si>
    <t>受益475人，其中脱贫户28户65人</t>
  </si>
  <si>
    <t>解决一组产业灌溉面积300亩，产业增收20万元，项目可续发展30年，受益脱贫户21户68人，群众满意度达95%。</t>
  </si>
  <si>
    <t>解决周边群众110户发展种养殖产业300亩灌溉，群众参与务工，带动群众增收0.1万元</t>
  </si>
  <si>
    <t>维修整治一组1小四方山坪塘1口，蓄水面积7亩多，（1）大坝上游坝坡下游坝坡树木、杂草清理⑵塘内侧淤积严重清淤
（3）大坝坝体坝基渗漏严重灌浆处漏。⑵溢洪道
溢洪道为土沟，堵塞、垮塌严重需重修。⑶放水设施损毁需重修</t>
  </si>
  <si>
    <t>受益120人，其中脱贫户15户39人</t>
  </si>
  <si>
    <t>解决一组产业灌溉面积100亩，产业增收10万元，项目可续发展30年，受益脱贫户15户39人，群众满意度达95%。</t>
  </si>
  <si>
    <t>解决周边群众35户发展种养殖产业100亩灌溉，群众参与务工，带动群众增收0.1万元</t>
  </si>
  <si>
    <t>维修整治六组王存仲房后山坪塘1口，蓄水面积4亩，（1）坝体灌浆护坡硬化(2)清淤整形</t>
  </si>
  <si>
    <t>受益240人，其中脱贫户11户32人</t>
  </si>
  <si>
    <t>解决六组产业灌溉面积110亩，产业增收15万元，项目可续发展30年，受益脱贫户11户32人，群众满意度达95%。</t>
  </si>
  <si>
    <t>解决周边群众110户发展种养殖产业110亩灌溉，群众参与务工，带动群众增收0.2万元</t>
  </si>
  <si>
    <t>武连镇正兴村5组</t>
  </si>
  <si>
    <t>该工程需25PE管9200m、32PE管3500m、40PE管1100m、50PE管500m、75PE管1200、50m³水池两口、配电房一座</t>
  </si>
  <si>
    <t>125户/410人</t>
  </si>
  <si>
    <t>解决群众饮水安全问题</t>
  </si>
  <si>
    <t>可吸纳10名脱贫人口务工预估人均增收1200元。</t>
  </si>
  <si>
    <t>武庵人饮项目改造提升，更换管网40PE管*2.5Mpa管1600米及部分配件配件</t>
  </si>
  <si>
    <t>整改</t>
  </si>
  <si>
    <t>26户/42人</t>
  </si>
  <si>
    <t>解决周边群众42户生活用水。</t>
  </si>
  <si>
    <t>武连镇枣垭村2组</t>
  </si>
  <si>
    <t>整治黄家堰（当家堰）坝长62米、坝高6米、清理淤泥、大坝整形、安装放水设施、新建溢洪道、内坡C20砼面板、外坡C20网格护坡</t>
  </si>
  <si>
    <t>98户/286人</t>
  </si>
  <si>
    <t>提升农业基础设施建设，发展现代化农业</t>
  </si>
  <si>
    <t>可吸纳15名脱贫人口务工预估人均增收1200元，解决500亩粮食、生姜等经济作物灌溉。</t>
  </si>
  <si>
    <t>武连镇武庵村1组</t>
  </si>
  <si>
    <t>整治大河堰（石河堰）1道，坝长78.9米、坝高4.5米，此堰因7.17洪灾造成大坝冲毁，需要砼大坝、现浇砼人行桥、安装放水设施、新建溢洪道、做栏杆、清理淤泥</t>
  </si>
  <si>
    <t>42户/124人</t>
  </si>
  <si>
    <t>可吸纳15名脱贫人口务工预估人均增收1500元，解决120亩粮食、生姜等经济作物灌溉。</t>
  </si>
  <si>
    <t>武连镇双坪村1组</t>
  </si>
  <si>
    <t>整治新堰，坝长145米、坝高4.5米，外坡整形、外网格护坡、内面板护坡、坝顶泥结碎石、做放水设施</t>
  </si>
  <si>
    <t>40户/116人</t>
  </si>
  <si>
    <t>可吸纳15名脱贫人口务工预估人均增收1500元，解决100亩粮食、生姜等经济作物灌溉。</t>
  </si>
  <si>
    <t>武连镇三元村3组</t>
  </si>
  <si>
    <t>整治山湾堰，坝长130米、坝高7.5米，外坡整形、外网格护坡、内面板护坡、坝顶加高泥结碎石、做放水设施、新建砖混引水渠1000米、沉沙函、做梯步、新建溢洪道</t>
  </si>
  <si>
    <t>52户/147人</t>
  </si>
  <si>
    <t>可吸纳5名脱贫人口务工预估人均增收1000元，解决770亩粮食、生姜等经济作物灌溉。</t>
  </si>
  <si>
    <t>武连镇四合村3组</t>
  </si>
  <si>
    <t>整治王家角山湾堰，坝长156米、坝高5米，外坡整形、外网格护坡、内面板护坡、坝顶加高泥结碎石、做放水设施、新建砖混引水渠1000米、沉沙函、做梯步、新建溢洪道</t>
  </si>
  <si>
    <t>113户/354人</t>
  </si>
  <si>
    <t>可吸纳6名脱贫人口务工预估人均增收1000元，解决580亩粮食、生姜等经济作物灌溉。</t>
  </si>
  <si>
    <t>兴隆村蓄水池维修补漏项目</t>
  </si>
  <si>
    <t>武连镇兴隆村1、2、3、4组</t>
  </si>
  <si>
    <t>蓄水池7口维修补漏</t>
  </si>
  <si>
    <t>53户/163人</t>
  </si>
  <si>
    <t>可吸纳18名脱贫人口务工预估人均增收1200元</t>
  </si>
  <si>
    <t>武连镇兴隆村2组</t>
  </si>
  <si>
    <t>兴隆村二组老堰塘，坝长135m、坝高5m，此堰因年久失修无法蓄水.需大坝灌浆、整形、新建内坡砼面板、外坡网格加固、安装放水设施、溢洪道、栏杆、清理淤泥、坝顶铺设泥碎路面等。</t>
  </si>
  <si>
    <t>22户/96人</t>
  </si>
  <si>
    <t>可吸纳13名脱贫人口务工预估人均增收1200元</t>
  </si>
  <si>
    <t>武连镇兴隆村4组</t>
  </si>
  <si>
    <t>兴隆村四组张家堰，坝长120m、坝高3.5m，此堰因年久失修无法蓄水.需大坝灌浆、整形、新建内坡砼面板、外坡网格加固、安装放水设施、溢洪道、栏杆、坝顶铺设水泥路面等。</t>
  </si>
  <si>
    <t>38户/115人</t>
  </si>
  <si>
    <t>可吸纳10名脱贫人口务工预估人均增收1200元</t>
  </si>
  <si>
    <t>武连镇兴隆村3组</t>
  </si>
  <si>
    <t>兴隆村三组张家老堰塘，坝长130m、坝高5m，此堰因年久失修无法蓄水.需大坝灌浆、整形、新建内坡砼面板、外坡网格加固、安装放水设施、溢洪道、栏杆、清理淤泥、坝顶铺设泥碎路面等。</t>
  </si>
  <si>
    <t>19户/43人</t>
  </si>
  <si>
    <t>可吸纳13名脱贫人口务工预估人均增收1201元</t>
  </si>
  <si>
    <t>武连镇兴隆村1组</t>
  </si>
  <si>
    <t>兴隆村一组赵家大堰，坝长110m、坝高5m，此堰因年久失修无法蓄水.需大坝灌浆、整形、新建内坡砼面板、外坡网格加固、安装放水设施、溢洪道、栏杆、清理淤泥等。</t>
  </si>
  <si>
    <t>26户/63人</t>
  </si>
  <si>
    <t>可吸纳10名脱贫人口务工预估人均增收1201元</t>
  </si>
  <si>
    <t>七组王家大堰</t>
  </si>
  <si>
    <t>翻盖、维修、补漏</t>
  </si>
  <si>
    <t>解决小剑村老百姓生产灌溉用水问题，受益脱贫户35户128人，群众满意度达95%。</t>
  </si>
  <si>
    <t>带动务工7人，预期增收1500元/人，解决灌溉用水困难195亩</t>
  </si>
  <si>
    <t>五组孙家坝堰塘</t>
  </si>
  <si>
    <t>维修、补漏</t>
  </si>
  <si>
    <t>解决小剑村村老百姓生产灌溉用水问题，受益脱贫户25户85人，群众满意度达95%。</t>
  </si>
  <si>
    <t>带动务工6人，预期增收1500元/人，解决灌溉用水困难68亩</t>
  </si>
  <si>
    <t>茶山山坪塘</t>
  </si>
  <si>
    <t>下寺镇桅杆村</t>
  </si>
  <si>
    <t>整治大坝、放水设施和溢洪道</t>
  </si>
  <si>
    <t>改善恢复茶山产业灌面150亩，群众满意度达98%。</t>
  </si>
  <si>
    <t>带动务工12人，预期增收2500元/人，解决灌溉用水困难150亩</t>
  </si>
  <si>
    <t>刘家山山坪塘</t>
  </si>
  <si>
    <t>下寺镇普广村一组</t>
  </si>
  <si>
    <t>解决老百姓吃水、灌溉难问题,受益群众120人，群众满意度达95%。</t>
  </si>
  <si>
    <t>解决灌溉用水困难60亩，带动务工5人，预期增收1000元/人</t>
  </si>
  <si>
    <t>一组杨家湾山坪塘整治</t>
  </si>
  <si>
    <t>下寺镇中心村一组</t>
  </si>
  <si>
    <t>内部滑坡垮塌维修</t>
  </si>
  <si>
    <t>山坪塘维修整治</t>
  </si>
  <si>
    <t>解决老百姓吃水、灌溉难问题,受益群众210人，群众满意度达95%。</t>
  </si>
  <si>
    <t>解决灌溉用水困难60亩</t>
  </si>
  <si>
    <t>五组老高山山坪塘整治</t>
  </si>
  <si>
    <t>山坪塘整治后总蓄水量明显提升，灌溉供水保证率达到85%以上，覆盖灌溉面积1000余亩，解决农户灌溉难问题。</t>
  </si>
  <si>
    <t>保障周边农户154户，灌溉用水需求，粮食作物亩均增收大于10%。经济作物亩增收800元以上。</t>
  </si>
  <si>
    <t>奶奶湾堰塘治理</t>
  </si>
  <si>
    <t>下寺镇清江社区一组</t>
  </si>
  <si>
    <t>套盖维修、补漏</t>
  </si>
  <si>
    <t>150余人</t>
  </si>
  <si>
    <t>解决清江社区老百姓农作物季节性灌溉用水问题</t>
  </si>
  <si>
    <t>解决灌溉用水困难100亩</t>
  </si>
  <si>
    <t>饮水提升</t>
  </si>
  <si>
    <t>下寺镇普广村（原石翁供水站）引水管网</t>
  </si>
  <si>
    <t>管网改造9.5千米</t>
  </si>
  <si>
    <t>改造</t>
  </si>
  <si>
    <t>解决老百姓吃水难问题,受益群众1358人，群众满意度达95%。</t>
  </si>
  <si>
    <t>带动务工8人，预期增收1000元/人</t>
  </si>
  <si>
    <t>饮水安全</t>
  </si>
  <si>
    <t>三组吴天宝家至普广五组晒石板管网6.5千米</t>
  </si>
  <si>
    <t>新安装</t>
  </si>
  <si>
    <t>解决老百姓吃水难问题,受益群众450人，群众满意度达95%。</t>
  </si>
  <si>
    <t>带动务工5人，预期增收1000元/人</t>
  </si>
  <si>
    <t>下寺镇茶园沟村三组</t>
  </si>
  <si>
    <t>新建农村饮水提水工程1处</t>
  </si>
  <si>
    <t>新建提水设备和管网及电力设施</t>
  </si>
  <si>
    <t>解决3组人饮缺水情况、用水困难120余人</t>
  </si>
  <si>
    <t>解决用水困难120余人</t>
  </si>
  <si>
    <t>东沟村供水保障工程</t>
  </si>
  <si>
    <t>在与杨村佛子山交界处新建500立方高位蓄水池1口及配套各类型号管道20000米。</t>
  </si>
  <si>
    <t>解决东沟村5个组1600余名群众安全饮水问题</t>
  </si>
  <si>
    <t>群英村供水保障工程</t>
  </si>
  <si>
    <t>香沉镇群英村</t>
  </si>
  <si>
    <t>新建100立方蓄水池2口及配套各类型号管道15000米。</t>
  </si>
  <si>
    <t>解决群英村8个组1800余名群众安全饮水问题</t>
  </si>
  <si>
    <t>跃进社区供水保障工程</t>
  </si>
  <si>
    <t>解决跃进社区8个组2000余名群众安全饮水问题</t>
  </si>
  <si>
    <t>农村基础设施项目</t>
  </si>
  <si>
    <t>香沉镇乘元社区2组</t>
  </si>
  <si>
    <t>1.5公里道路硬化，3.5米,18cm厚C25水泥混凝土面层</t>
  </si>
  <si>
    <t>解决周边群众出行以及农业产业发展用水难问题,受益群众310人，群众满意度达95%。</t>
  </si>
  <si>
    <t>剑阁县交通局</t>
  </si>
  <si>
    <t>乘元社区供水保障工程</t>
  </si>
  <si>
    <t>解决乘元社区11个组3000余名群众安全饮水问题</t>
  </si>
  <si>
    <t>龙台村小型农田水利项目</t>
  </si>
  <si>
    <t>整治龙台村一组坪头塘山坪塘1口。</t>
  </si>
  <si>
    <t>解决周边村民生产用水灌溉问题，提升群众满意度。</t>
  </si>
  <si>
    <t>四、五、六组安全饮水工程</t>
  </si>
  <si>
    <t>原兴盛全村</t>
  </si>
  <si>
    <t>解决太兴村四、五、六组村民饮水安全问题</t>
  </si>
  <si>
    <t>2组江石堰塘维修整治</t>
  </si>
  <si>
    <t>解决青岭村产业灌溉面积30余亩，受益75人，群众满意度达95%。</t>
  </si>
  <si>
    <t>解决周边群众发展生姜、烟叶、中药材产业30余亩</t>
  </si>
  <si>
    <t>防旱池</t>
  </si>
  <si>
    <t>黄家梁防旱池</t>
  </si>
  <si>
    <t>全村</t>
  </si>
  <si>
    <t>解决青岭村灌溉用水困难问题，受益全村，群众满意度95%</t>
  </si>
  <si>
    <t>解决全村灌溉用水困难问题</t>
  </si>
  <si>
    <t>2组长堰塘</t>
  </si>
  <si>
    <t>解决青岭村产业灌溉面积30余亩，受益80人，群众满意度达95%。</t>
  </si>
  <si>
    <t>5组曹家堰塘</t>
  </si>
  <si>
    <t>解决青岭村产业灌溉面积30余亩，受益70人，群众满意度达95%。</t>
  </si>
  <si>
    <t>秀钟乡荷花村</t>
  </si>
  <si>
    <t>五马嘴堰塘</t>
  </si>
  <si>
    <t>解决荷花村产业灌溉面积40亩，项目可续发展30年，受益人数35人，群众满意度达95%。</t>
  </si>
  <si>
    <t>解决周边群众发展生姜烟叶产业40亩灌溉，年村集体经济增收3万元</t>
  </si>
  <si>
    <t>2组王世周旁堰塘</t>
  </si>
  <si>
    <t>解决荷花村产业灌溉面积35亩，项目可续发展30年，受益人数30人，群众满意度达95%。</t>
  </si>
  <si>
    <t>解决周边群众发展生姜烟叶产业35亩灌溉，年村集体经济增收3万元</t>
  </si>
  <si>
    <t>西山水库至太兴村一、二、三组所有到堰塘水渠全部损毁老百姓没有水栽秧和灌溉</t>
  </si>
  <si>
    <t>巩固提升1产业果园285亩，万头猪场、促进产业增收600万元，项目可续发展30年，受益脱贫户97户275人，群众满意度达95%。</t>
  </si>
  <si>
    <t>吸纳脱贫群众务工100人次、年村集体经济增收3.5万元、带动周边群众发展生姜、烟叶、粮油产业1000亩</t>
  </si>
  <si>
    <t>太兴村一组陈仕聪沟堰塘</t>
  </si>
  <si>
    <t>解决太兴村产业灌溉面积50亩，产业增收5万元，项目可续发展30年，受益人数30人，群众满意度达95%。</t>
  </si>
  <si>
    <t>解决周边群众30户发展生姜、烟叶、中药财产业50亩灌溉，</t>
  </si>
  <si>
    <t>水渠</t>
  </si>
  <si>
    <t>王河水库水渠4.5km</t>
  </si>
  <si>
    <t>解决双河村产业灌溉问题，项目可续发展30年，受益人数260人，群众满意度达95%。</t>
  </si>
  <si>
    <t>解决周边群众发展生姜、烟叶、中药材产业110余亩</t>
  </si>
  <si>
    <t>粮站堰塘标改</t>
  </si>
  <si>
    <t>解决钟山村产业灌溉面积35余亩，收益80人，群众满意度达95%。</t>
  </si>
  <si>
    <t>解决周边群众发展生姜、烟叶、中药材产业35余亩</t>
  </si>
  <si>
    <t>1组牛市梁堰塘</t>
  </si>
  <si>
    <t>解决钟山村产业灌溉面积30余亩，收益75人，群众满意度达95%。</t>
  </si>
  <si>
    <t>整治双马村四组庙儿岭堰塘1口</t>
  </si>
  <si>
    <t>解决新建养猪场用水问题；解决农业产业灌溉面积40亩，产业增收5万元，受益脱贫户11户46人，群众满意度达95%。</t>
  </si>
  <si>
    <t>解决周边群众12户发展粮食产业120亩灌溉。</t>
  </si>
  <si>
    <t>盐店镇石柱村</t>
  </si>
  <si>
    <t>二组整治坝体350米、新建放水设施2处、清淤1500立方米、整治溢洪道40米、新建坝基挡墙150米，硬化道路220米，路面宽4.5米，18厘米厚，安装道路护栏200米</t>
  </si>
  <si>
    <t>解决农业灌溉面积140余亩，排除道路安全隐患，改善群众出行条件。</t>
  </si>
  <si>
    <t>解决周边群众21户发展粮食产业140亩灌溉。</t>
  </si>
  <si>
    <t>鬼角儿堰塘整治</t>
  </si>
  <si>
    <t>盐店镇石柱村四组</t>
  </si>
  <si>
    <t>扩容、筑盖、换筒、盖长215米</t>
  </si>
  <si>
    <t>整治扩建</t>
  </si>
  <si>
    <t>解决农业产业灌溉面积987亩，农业业增收15万元受益脱贫户73户212人，群众满意度达95%。</t>
  </si>
  <si>
    <t>解决周边群众106户发展农业产业，987亩有效灌溉面积。</t>
  </si>
  <si>
    <t>双堰塘整治</t>
  </si>
  <si>
    <t>盐店镇鲜花村一组</t>
  </si>
  <si>
    <t>修复堤防、水闸、清淤.盖长180米</t>
  </si>
  <si>
    <t>解决农业产业灌溉面积92亩，农业业增收15万元受益脱贫户18户58人，群众满意度达100%。</t>
  </si>
  <si>
    <t>解决周边群众28户发展农业产业，92亩有效灌溉面积。</t>
  </si>
  <si>
    <t>六组整治坝体160米、新建放水设施1处、清淤1000立方米、整治溢洪道50米</t>
  </si>
  <si>
    <t>解决农业灌溉面积70余亩，排除安全隐患。</t>
  </si>
  <si>
    <t>解决周边群众11户发展粮食产业70亩灌溉。</t>
  </si>
  <si>
    <t>清潭水库整治</t>
  </si>
  <si>
    <t>盐店镇西庙村五组</t>
  </si>
  <si>
    <t>修护渠系、长4公里</t>
  </si>
  <si>
    <t>2027</t>
  </si>
  <si>
    <t>解决农业产业灌溉面积258亩，农业业增收38万元受益脱贫户135户358人，群众满意度达95%。</t>
  </si>
  <si>
    <t>解决周边群众135户发展农业产业，258亩有效灌溉面积。</t>
  </si>
  <si>
    <t>山坪塘及渠系整治项目</t>
  </si>
  <si>
    <t>盐店镇依山村</t>
  </si>
  <si>
    <t>三组山坪塘清淤，盖护坡，渠系整治500米</t>
  </si>
  <si>
    <t>解决农业产业灌溉面积250亩，农业业增收18万元受益脱贫户12户42人，群众满意度达95%。</t>
  </si>
  <si>
    <t>解决周边群众43户发展农业产业，250亩有效灌溉面积。</t>
  </si>
  <si>
    <t>对门梁堰塘整治</t>
  </si>
  <si>
    <t>盐店镇红花村村三组</t>
  </si>
  <si>
    <t>修复堤防、水闸、盖长210米</t>
  </si>
  <si>
    <t>解决农业产业灌溉面积58亩，农业业增收11万元受益脱贫户18户72人，群众满意度达95%。</t>
  </si>
  <si>
    <t>解决周边群众18户发展农业产业，58亩有效灌溉面积。</t>
  </si>
  <si>
    <t>整治依山村一组堰塘一口，清淤套盖、安桐、内外盖做护坡</t>
  </si>
  <si>
    <t>解决粮食及烟叶产业灌溉面积100亩，烟叶产业烟农增收5万元，项目可续发展，受益脱贫户8户32人，群众满意度达95%。</t>
  </si>
  <si>
    <t>解决周边群众14户发展粮食及烟叶产业100亩灌溉。</t>
  </si>
  <si>
    <t>盐店镇五丰村组</t>
  </si>
  <si>
    <t>整治五丰村五组姚家嘴大堰塘一口，清淤套盖、安桶、内外盖做护坡</t>
  </si>
  <si>
    <t>30户87人</t>
  </si>
  <si>
    <t>解决农业产业灌溉面积90亩，产业增收50万元受益脱贫户7户25人。</t>
  </si>
  <si>
    <t>解决周边群众20户发展农业产业90亩灌溉。</t>
  </si>
  <si>
    <t>演圣镇寅圣村</t>
  </si>
  <si>
    <t>整治寅圣村一组槐树田山坪塘，实施清淤、坝体处漏、标改。</t>
  </si>
  <si>
    <t>解决农业种养殖产业灌溉，灌溉面积180左右亩土地，提升群众满意度</t>
  </si>
  <si>
    <t>解决周边群众生产用水，推动优质粮油产业发展</t>
  </si>
  <si>
    <t>演圣镇龙滩村</t>
  </si>
  <si>
    <t>整治龙滩村一组人饮山坪塘1口，实施清淤、坝体处漏、标改和建设水井1口。</t>
  </si>
  <si>
    <t>解决周边村民安全用水和农业灌溉问题</t>
  </si>
  <si>
    <t>新建龙滩村100立方防旱池3口。</t>
  </si>
  <si>
    <t>解决农业种养殖产业灌溉，灌溉面积300亩土地，提升群众满意度。</t>
  </si>
  <si>
    <t>新建100立方米应急防旱蓄水池4口。</t>
  </si>
  <si>
    <t>整治龙滩村二组山坪塘1口，实施清淤、坝体除漏、标改等。</t>
  </si>
  <si>
    <t>整治金刚村一组新堰塘，实施扩容、坝体除漏等。</t>
  </si>
  <si>
    <t>解决周边村民生产用水灌溉问题，群众满意度达95%。</t>
  </si>
  <si>
    <t>整治水库灌溉渠系1.5公里。</t>
  </si>
  <si>
    <t>解决410个村民生产用水灌溉问题，群众满意度达95%。</t>
  </si>
  <si>
    <t>整治天马村四组山坪塘1口，实施清淤、坝体整形除漏、标改等。</t>
  </si>
  <si>
    <t>解决村民生产用水灌溉问题，群众满意度达95%。</t>
  </si>
  <si>
    <t>解决群众生产灌溉问题，消除安全隐患</t>
  </si>
  <si>
    <t>整治寅圣村二组老堰塘，实施清淤、坝体处漏、标改。</t>
  </si>
  <si>
    <t>整治六组挂包山堰塘，实施清淤、坝体除漏、标改等。</t>
  </si>
  <si>
    <t>杨村镇三合村</t>
  </si>
  <si>
    <t>管网延伸主管网（90#）17公里，（75#）20公里，户管网（25#）45公里。</t>
  </si>
  <si>
    <t>解决全村4个组465户用水问题</t>
  </si>
  <si>
    <t>龙鞍社区三组</t>
  </si>
  <si>
    <t>毛池塘外坝整形，清淤、灌浆，新建溢洪道、放水设施</t>
  </si>
  <si>
    <t>杨村镇佛山村六组</t>
  </si>
  <si>
    <t>梦江水库外坝整形，清淤、灌浆，新建放水设施合引水渠</t>
  </si>
  <si>
    <t>杨村镇青墟七组</t>
  </si>
  <si>
    <t>屯水田池塘清淤、灌浆，新建溢洪道、放水设施</t>
  </si>
  <si>
    <t>左福宗旁池塘外坝整形，清淤、灌浆，新建溢洪道、放水设施</t>
  </si>
  <si>
    <t>杨村镇官店村二组</t>
  </si>
  <si>
    <t>水井池塘外坝整形、灌浆，新建溢洪道、放水设施</t>
  </si>
  <si>
    <t>解决二组农业生产灌溉用水</t>
  </si>
  <si>
    <t>杨村镇柏梓村五组</t>
  </si>
  <si>
    <t>李家岩新池塘坝顶120米长4米宽道路硬化，新建溢洪道、放水设施、外坝挡墙40米</t>
  </si>
  <si>
    <t>解决五组农业灌溉用水</t>
  </si>
  <si>
    <t>河堰整治项目</t>
  </si>
  <si>
    <t>姚家镇天字村</t>
  </si>
  <si>
    <t>二组大堰坝体维修整治，河道清淤</t>
  </si>
  <si>
    <t>296人</t>
  </si>
  <si>
    <t>受益296人，群众满意度达95%。</t>
  </si>
  <si>
    <t>解决2组水稻产业灌溉面积300余亩，受益农户296人，群众满意度达95%。</t>
  </si>
  <si>
    <t>生活用水项目</t>
  </si>
  <si>
    <t>提水站1座，过滤池1口净化池1口</t>
  </si>
  <si>
    <t>563人</t>
  </si>
  <si>
    <t>受益563人，群众满意度达99%。</t>
  </si>
  <si>
    <t>解决天字村一、三、四组生活用水，受益农户563人，群众满意度达99%。</t>
  </si>
  <si>
    <t>产业发展项目</t>
  </si>
  <si>
    <t>天字村四组桑叶场提灌站1座</t>
  </si>
  <si>
    <t>受益312人，群众满意度达95%。</t>
  </si>
  <si>
    <t>解决天字村四组桑叶场老鹰茶项目灌溉问题，受益农户312人，群众满意度达95%。</t>
  </si>
  <si>
    <t>河道清淤项目</t>
  </si>
  <si>
    <t>4.5公里长，河宽30米，河道清淤、河堤整形</t>
  </si>
  <si>
    <t>能有效解决天字村一、二、四组群众（其中脱贫户25户、监测户2户）洪涝灾害隐患、环保治理、农业灌溉蓄保水等难题，增加农户农业收入。</t>
  </si>
  <si>
    <t>一组盖儿堰塘（山坪塘）整治</t>
  </si>
  <si>
    <t>211人</t>
  </si>
  <si>
    <t>受益211人，群众满意度达95%。</t>
  </si>
  <si>
    <t>解决一组水稻产业灌溉面积300余亩，受益农户211人，群众满意度达95%。</t>
  </si>
  <si>
    <t>二组张泽清房后关堰塘（山坪塘）整治</t>
  </si>
  <si>
    <t>受益120人，群众满意度达95%。</t>
  </si>
  <si>
    <t>解决二组水稻产业灌溉面积200余亩，受益农户120人，群众满意度达95%。</t>
  </si>
  <si>
    <t>四组关堰塘（山坪塘）整治</t>
  </si>
  <si>
    <t>282人</t>
  </si>
  <si>
    <t>受益282人，群众满意度达95%。</t>
  </si>
  <si>
    <t>解决四组水稻产业灌溉面积400余亩，受益农户282人，群众满意度达95%。</t>
  </si>
  <si>
    <t>五组柿子树沟水库（山坪塘）整治</t>
  </si>
  <si>
    <t>386人</t>
  </si>
  <si>
    <t>受益386人，群众满意度达95%。</t>
  </si>
  <si>
    <t>解决水稻产业灌溉面积520余亩，受益农户386人，群众满意度达95%。</t>
  </si>
  <si>
    <t>五组旋窝坪堰塘（山坪塘）整治</t>
  </si>
  <si>
    <t>210人</t>
  </si>
  <si>
    <t>受益210人，群众满意度达95%。</t>
  </si>
  <si>
    <t>解决水稻产业灌溉面积160余亩，受益农户210人，群众满意度达95%。</t>
  </si>
  <si>
    <t>七组窝包石堰塘（山坪塘）整治</t>
  </si>
  <si>
    <t>203人</t>
  </si>
  <si>
    <t>受益203人，群众满意度达95%。</t>
  </si>
  <si>
    <t>解决水稻产业灌溉面积260余亩，受益农户203人，群众满意度达95%。</t>
  </si>
  <si>
    <t>义兴镇劳动村</t>
  </si>
  <si>
    <t>劳动村自来水管升级，75#管10000米</t>
  </si>
  <si>
    <t>解决劳动村村民1313人自来水供水不足的情况，受益一般户369户1083人，脱贫户74户230人，群众满意度达95%。</t>
  </si>
  <si>
    <t>吸纳脱贫群众务工35人次</t>
  </si>
  <si>
    <t>战备水库回头弯至吊喉垭的引水渠，长约2公里。</t>
  </si>
  <si>
    <t>解决战备水库蓄水问题，解决10000多人的饮水困难问题</t>
  </si>
  <si>
    <t>可吸纳脱贫人口50人务工</t>
  </si>
  <si>
    <t>义兴镇双垭村珠珍至原土垭村</t>
  </si>
  <si>
    <t>自来水管道主管道升级，90型管8000米</t>
  </si>
  <si>
    <t>2000人</t>
  </si>
  <si>
    <t>吸纳群众务工45人次</t>
  </si>
  <si>
    <t>红星村五组自来水减压池50立方米</t>
  </si>
  <si>
    <t>解决红星村五组村民145人自来水水管破裂经常停水的情况，受益一般户71户195人，脱贫户22户65人，群众满意度达95%。</t>
  </si>
  <si>
    <t>吸纳群众务工30人次</t>
  </si>
  <si>
    <t>整治甘水村四组邓家河山坪塘滑坡长20米、高8米。</t>
  </si>
  <si>
    <t>解决粮油产业灌溉面积150亩，年产业增收3万元，项目可受益脱贫户3户5人，一般户8户14人。群众满意度达95%。</t>
  </si>
  <si>
    <t>解决周边群众20户发展粮油产业150亩灌溉。吸纳脱贫群众务工20人次</t>
  </si>
  <si>
    <t>义兴镇沙河村三组</t>
  </si>
  <si>
    <t>沙河三组大地弯居民点山坪塘整治1口；底部淤泥清理，坝体维护</t>
  </si>
  <si>
    <t>解决沙河三组约200亩耕地灌溉用水，确保经济作物用水问题，增产增收，群众满意度达95%</t>
  </si>
  <si>
    <t>作为居民点消防池及21户居民生活用水，带动粮油产业增收</t>
  </si>
  <si>
    <t>核桃产业园基础配套</t>
  </si>
  <si>
    <t>整治红星村四组核桃产业园灌溉用水池塘1座整治内容坝体、护坡、溢洪道、防水筒、引水口、引水渠、清淤</t>
  </si>
  <si>
    <t>解决核桃产业园245亩灌溉用水，吸纳群众务工554人次，群众满意度95%</t>
  </si>
  <si>
    <t>吸纳群众务工554人次</t>
  </si>
  <si>
    <t>义兴镇双垭村六组</t>
  </si>
  <si>
    <t>双垭六组山湾塘1口,底部淤泥清理，坝体维护80米，放水设施，进水渠道整治。</t>
  </si>
  <si>
    <t>解决粮油产业灌溉面积243亩，产业增收10万元，项目可续发展10年，受益脱贫户4户12人，一般户20户66人。群众满意度达95%。</t>
  </si>
  <si>
    <t>吸纳脱贫群众务工10人次，解决周边群众生产生活用水及243亩农田灌溉</t>
  </si>
  <si>
    <t>整治红星村一组山坪塘1座（老堰塘）。整治内容为坝体、护坡、溢洪道、防水筒、引水口、引水渠、清淤、扩建。</t>
  </si>
  <si>
    <t>解决粮油产业灌溉面积243亩，产业增收10万元，项目可续发展10年，受益脱贫户34户87人，一般户61户197人。群众满意度达95%。</t>
  </si>
  <si>
    <t>解决周边群众95户发展粮油产业243亩灌溉。吸纳就业17人。</t>
  </si>
  <si>
    <t>整治劳动村4组长池塘，清淤200立方米、硬化盖提60米、引水渠200米、排洪道100米。</t>
  </si>
  <si>
    <t>解决优质粮油产业灌溉面积130亩，产业增收6万元，项目可续发展10年，受益一般户60户196人，脱贫户15户48人，监测户1户6人，群众满意度达95%。</t>
  </si>
  <si>
    <t>解决周边群众132户发展优质粮油产业130亩灌溉，年村集体经济增收5万元</t>
  </si>
  <si>
    <t>义兴镇工农村一组</t>
  </si>
  <si>
    <t>整治瓦窰包老堰塘1口，清淤200立方、盖体、水泥护坡90米、碎石道路80米</t>
  </si>
  <si>
    <t>解决农田灌溉面积306亩，产业增收8万元，项目可续发展10年，受益脱贫户22户63人，群众满意度达95%。</t>
  </si>
  <si>
    <t>灌溉农田306亩，296人老百姓受益，吸纳群众务工30人次。</t>
  </si>
  <si>
    <t>义兴镇工农村一组上游山湾塘</t>
  </si>
  <si>
    <t>整治上游山湾塘塘1口。整治内容为盖体护坡100米、溢洪道40米、引水渠100米、放水管网60米、清淤400立方、大坝公路100米等</t>
  </si>
  <si>
    <t>解决农田灌溉面积432亩，产业增收8万元，项目可续发展10年，受益脱贫户22户63人，群众满意度达95%。</t>
  </si>
  <si>
    <t>吸纳脱贫群众务工152人次，年集体经济增收3万元，带动周边群众发展粮油产业</t>
  </si>
  <si>
    <t>义兴镇沙河村二组</t>
  </si>
  <si>
    <t>沙河二组林下经济产业园蓄水池一口200m³，配套管网</t>
  </si>
  <si>
    <t>解决300亩林下经济产业园灌溉问题，带动当地群众务工，增加集体经济收益</t>
  </si>
  <si>
    <t>带动当地群众务工增收</t>
  </si>
  <si>
    <t>场镇管网延伸</t>
  </si>
  <si>
    <t>元山镇
同桥村</t>
  </si>
  <si>
    <t>同桥村1、2、3组自来水安装到户</t>
  </si>
  <si>
    <t>解决1、2、3组364户976人饮水问题，项目持续发展30年，群众满意度达98%。</t>
  </si>
  <si>
    <t>解决1、2、3组364户976人饮水问题</t>
  </si>
  <si>
    <t>农村供水保障</t>
  </si>
  <si>
    <t>元山镇时古村11组</t>
  </si>
  <si>
    <t>新建机井1口，50m³高位水池1口，配备提水设施，50管道1000米，40管道</t>
  </si>
  <si>
    <t>解决11组10户50人饮水问题，项目持续发展30年，群众满意度达98%。</t>
  </si>
  <si>
    <t>解决11组10户50人饮水问题</t>
  </si>
  <si>
    <t>元山镇
石楼村2.3组</t>
  </si>
  <si>
    <t>整治维修2组栏河堰一道</t>
  </si>
  <si>
    <t>解决粮油产业发展灌溉问题，促进产业发展、农户增收，受益人口105户320人（脱贫户12户38人），群众满意度达95%。</t>
  </si>
  <si>
    <t>解决周边群众发展粮油产业，800余亩灌溉，</t>
  </si>
  <si>
    <t>天然气旁山坪塘，整治大坝滑坡体，灌浆处漏，整治溢洪道</t>
  </si>
  <si>
    <t>解决粮丰村5组灌溉面积300亩，受益人口115户329人，（其中：脱贫户5户、17人，群众满意度达95％</t>
  </si>
  <si>
    <t>受益农户115户，329人。</t>
  </si>
  <si>
    <t>元山镇石板村4组</t>
  </si>
  <si>
    <t>石板村4组二龙塘，整治大坝、放水设施、溢洪道，灌浆处漏</t>
  </si>
  <si>
    <t>解决石板村4组灌溉面积100亩，受益人口72户180人，（其中：脱贫户7户、15人，群众满意度达95％</t>
  </si>
  <si>
    <t>受益农户72户，180人。</t>
  </si>
  <si>
    <t>十一组老坟林堰塘（山坪塘）整治</t>
  </si>
  <si>
    <t>解决水稻产业灌溉面积200余亩，受益农户318人，群众满意度达95%。</t>
  </si>
  <si>
    <t>受益农户318户</t>
  </si>
  <si>
    <t>整治大坝、放水设施、溢洪道，灌浆处漏</t>
  </si>
  <si>
    <t>受益脱贫户60户180人，灌溉面积120亩，群众满意度达95%。</t>
  </si>
  <si>
    <t>脱贫户7户28人</t>
  </si>
  <si>
    <t>拦河堰整治</t>
  </si>
  <si>
    <t>元山镇广爱村</t>
  </si>
  <si>
    <t>硬化维修整广爱村五组治水观音拦河堰一处河面宽约10米</t>
  </si>
  <si>
    <t>解决村民良田500亩灌溉难问题，促进产业增收21万元，受益群众120户455人，群众满意度98%。</t>
  </si>
  <si>
    <t>带动周边群众15人务工增收10.8万元。</t>
  </si>
  <si>
    <t>金竹村7组</t>
  </si>
  <si>
    <t>解决金竹村7组灌溉面积120亩，受益人口97户312人，（其中：脱贫户17户、48人，群众满意度达95％</t>
  </si>
  <si>
    <t>受益农户97户，312人</t>
  </si>
  <si>
    <t>维修整治四组牛场堰塘一口</t>
  </si>
  <si>
    <t>解决粮油产业灌溉面积100亩，项目可续发展50年，受益脱贫户20户62人，群众满意度达95%。</t>
  </si>
  <si>
    <t>解决周边群众92户发展粮油产业100亩灌溉，</t>
  </si>
  <si>
    <t>维修整治一组关田河拦河堰一道</t>
  </si>
  <si>
    <t>解决粮油种植灌溉面积200余亩，受益一般户52户152人，脱贫户监测户7户18人群众满意度达95%。</t>
  </si>
  <si>
    <t>解决粮油种植灌溉面积200余亩，</t>
  </si>
  <si>
    <t>元山镇粮丰村11组</t>
  </si>
  <si>
    <t>维修整治石河堰一道</t>
  </si>
  <si>
    <t>解决粮丰村11组灌溉面积300亩，受益人口131户389人，（其中：脱贫户8户、23人，群众满意度达95％</t>
  </si>
  <si>
    <t>受益农户131户，389人</t>
  </si>
  <si>
    <t>饮水管网延伸项目</t>
  </si>
  <si>
    <t>张王镇苍山村</t>
  </si>
  <si>
    <t>苍山村一、二、三组、200立方蓄水池一口、主管道18000米</t>
  </si>
  <si>
    <t>解决苍山村一、二、三组群众饮水困难问题，受益脱贫户39户110人，群众满意度达95%。</t>
  </si>
  <si>
    <t>受益农户249户780人，群众意度达95%。</t>
  </si>
  <si>
    <t>张王镇大柏村</t>
  </si>
  <si>
    <t>大柏村二、三组管网延伸工程、提升150立方蓄水池一口、主管道10000米</t>
  </si>
  <si>
    <t>解决大柏村一、二、三组、四组群众饮水困难问题受益脱贫户16户64人，群众满意度达95%</t>
  </si>
  <si>
    <t>受益农户241户802人，群众意度达96%。</t>
  </si>
  <si>
    <t>产业发展类</t>
  </si>
  <si>
    <t>张王镇长石村</t>
  </si>
  <si>
    <t>长石村三组香椿魔芋产业园区道路，3公里长，路面宽3米，18cm厚C30水泥混凝土面层；100立方米微水池3口。</t>
  </si>
  <si>
    <t>解决长石村产业发展和集体经济增收问题，受益脱贫户38户128人，群众满意度达95%。</t>
  </si>
  <si>
    <t>解决周边289户增收问题，集体经济增收3万元</t>
  </si>
  <si>
    <t>张王镇长石村、紫荆村、金光村、苍山村四组</t>
  </si>
  <si>
    <t>长石村、紫荆村、金光村、苍山村供水主管道提升改造90管道6000米</t>
  </si>
  <si>
    <t>解决苍山村一、二、三组及大柏村二、三组群众饮水困难问题，受益脱贫户55户125人，群众满意度达95%。</t>
  </si>
  <si>
    <t>受益农户305户869人，群众意度达95%。</t>
  </si>
  <si>
    <t>标准化整治长石村三组拦门堰塘一口</t>
  </si>
  <si>
    <t>解决产业灌溉面积80亩，受益脱贫户4户16人，群众满意度达95%。</t>
  </si>
  <si>
    <t>受益农户63户228人，群众意度达95%。</t>
  </si>
  <si>
    <t>张王镇紫荆村村</t>
  </si>
  <si>
    <t>标准化整治紫荆村三组张家嘴堰塘一口</t>
  </si>
  <si>
    <t>解决产业灌溉面积250亩，受益脱贫户10户30人，群众满意度达95%。</t>
  </si>
  <si>
    <t>受益农户61户277人，群众意度达95%。</t>
  </si>
  <si>
    <t>嘉陵村三组、四组管网延伸工程1000米</t>
  </si>
  <si>
    <t>解决嘉陵村三组、四组群众饮水困难问题，受益脱贫户25户63人，群众满意度达95%。</t>
  </si>
  <si>
    <t>受益农户69户154人，群众意度达95%。</t>
  </si>
  <si>
    <t>张王镇穿井村六组</t>
  </si>
  <si>
    <t>大地嘴堰塘：坝盖开挖，更换排水阀，溢洪道维护，清淤泥，坝盖加高加宽，水渠维修30米</t>
  </si>
  <si>
    <t>解决穿井村五、六组生活用水，受益脱贫户23户，87人，群众满意度95%</t>
  </si>
  <si>
    <t>受益农户118户，340人。</t>
  </si>
  <si>
    <t>张王镇苍山村二组</t>
  </si>
  <si>
    <t>标准化苍山村二组大堰塘</t>
  </si>
  <si>
    <t>解决苍山村老三组灌溉面积100亩，受益脱贫户13户、38人，群众满意度达95％</t>
  </si>
  <si>
    <t>受益农户101户，344人。</t>
  </si>
  <si>
    <t>张王镇金光村三组</t>
  </si>
  <si>
    <t>三组柳树坪堰塘维修整治</t>
  </si>
  <si>
    <t>解决农业灌溉面积150亩，受益脱贫户6户17人，群众满意度达95%。</t>
  </si>
  <si>
    <t>受益农户19户68人，群众意度达95%。</t>
  </si>
  <si>
    <t>管网延伸提升改造</t>
  </si>
  <si>
    <t>杨村镇青柏村1、2、3、4、5、6组</t>
  </si>
  <si>
    <t>管网延伸主管网φ60管9.8km、φ40支管网18km、20φ入户管6.2km、物联网水表527支</t>
  </si>
  <si>
    <t>解决全村6个高山组、527户、1508人安全饮水问题</t>
  </si>
  <si>
    <t>新建微水池</t>
  </si>
  <si>
    <t>羊岭镇</t>
  </si>
  <si>
    <t>新建100立方米微水池4口</t>
  </si>
  <si>
    <t>解决产业灌溉面积100亩，产业增收12万元，项目可持续发展多年，受益脱贫户220户710人，群众满意度达98%。</t>
  </si>
  <si>
    <t>解决产业灌溉问题，实现产业增收。</t>
  </si>
  <si>
    <t>山坪塘治理项目</t>
  </si>
  <si>
    <t>山坪塘清淤、坝体、防漏溢洪道整治。</t>
  </si>
  <si>
    <t>解决产业灌溉面积50亩，产业增收6万元，项目可持续发展多年，受益脱贫户9户33人，群众满意度达99%。</t>
  </si>
  <si>
    <t>解决周边35户群众饮水困难问题</t>
  </si>
  <si>
    <t>羊岭镇太平社区1组</t>
  </si>
  <si>
    <t>整治太平社区1组坡儿上池塘1口。
建设内容：清淤、防漏灌浆、盖体整形等</t>
  </si>
  <si>
    <t>解决农民种植产业灌溉面积72亩，产业增收6万元，项目可续发展10年，受益脱贫户2户8人，群众满意度达95%。</t>
  </si>
  <si>
    <t>解决家庭农场及周边群众32户发展种植产业72亩灌溉，2026年村集体经济增收0.4万元</t>
  </si>
  <si>
    <t>农田灌溉水渠整治项目</t>
  </si>
  <si>
    <t>羊岭镇庙坝社区各居民小组</t>
  </si>
  <si>
    <t>马鞍山2号水库至庙坝社区3、4、5、6组灌溉水渠整治，长9.8公里、宽60厘米、高80厘米。</t>
  </si>
  <si>
    <t>解决产业灌溉面积880亩农田灌溉，项目可持续发展多年，受益脱贫户127户381人，群众满意度达100%。</t>
  </si>
  <si>
    <t>解决周边群众465户发展和880亩灌溉农田</t>
  </si>
  <si>
    <t>池塘项目</t>
  </si>
  <si>
    <t>整治石城村1组核桃树湾山坪塘1座，建设内容：灌浆、清淤、新建放水设施、边坡加固。</t>
  </si>
  <si>
    <t>解决灌溉面积60亩，项目可持续发展多年，受益脱贫户12户46人，群众满意度达95%。</t>
  </si>
  <si>
    <t>解决周边群众36户发展和41亩灌溉</t>
  </si>
  <si>
    <t>整治石城村13组杜海洲房后山坪塘1座，建设内容：灌浆、清淤、新建放水设施、边坡加固。</t>
  </si>
  <si>
    <t>解决灌溉面积44亩，项目可持续发展多年，受益脱贫户6户21人，群众满意度达95%。</t>
  </si>
  <si>
    <t>解决周边群众19户发展和44亩灌溉</t>
  </si>
  <si>
    <t>姚家镇</t>
  </si>
  <si>
    <t>2组王法福房后池塘该池塘因长年漏水需要灌水泥浆补漏35处。</t>
  </si>
  <si>
    <t>维修补漏</t>
  </si>
  <si>
    <t>解决产业灌溉面积85亩，产业增收21万元，项目可持续发展多年，解决池塘漏水问题，受益脱贫户36户96人，群众满意度达99%。</t>
  </si>
  <si>
    <t>解决周边群众38户发展和90亩灌溉农田</t>
  </si>
  <si>
    <t>7组范家湾池塘维修长15米，宽1.5米，深6米的垮塌土方，并灌注水泥浆18处.</t>
  </si>
  <si>
    <t>解决产业灌溉面积118亩，产业增收25万元，项目可持续发展多年，解决池塘外盖下沉垮塌问题，受益脱贫户28户57人，群众满意度达98%。</t>
  </si>
  <si>
    <t>解决周边群众45户发展和79亩灌溉农田</t>
  </si>
  <si>
    <t>11组王治勤房旁凉水沟、2组雍思乾房后、13组苟兴建房后新建100立方的蓄水池3口</t>
  </si>
  <si>
    <t>解决产业灌溉面积67亩，产业增收12万元，项目可持续发展多年解决无水灌溉农田问题，建议修建一个防旱池，受益脱贫户21户68人，群众满意度达91%。</t>
  </si>
  <si>
    <t>解决周边群众49户发展和饮水问题</t>
  </si>
  <si>
    <t>柳沟长安村四组</t>
  </si>
  <si>
    <t>整治长安村四组新堰塘一座、清淤、坝体整体漏水、坝体整型、放水设施</t>
  </si>
  <si>
    <t>解决45户、158人生产生活用水，恢复灌溉面积112亩，促进农民增收</t>
  </si>
  <si>
    <t>解决45户、158人生产生活用水，恢复灌溉面积112亩，吸纳脱贫群众务工</t>
  </si>
  <si>
    <t>柳沟镇春光村二组</t>
  </si>
  <si>
    <t>整治春光村二组、皇柏山坪塘1座、溢洪渠、坝体整体漏水、清淤、放水设施（标改）灌浆</t>
  </si>
  <si>
    <t>解决56户、132人生产生活用水，恢复灌溉面积156亩，促进农民增收</t>
  </si>
  <si>
    <t>解决56户、132人生产生活用水，恢复灌溉面积156亩，吸纳脱贫群众务工</t>
  </si>
  <si>
    <t>整治元山村四组老家大堰塘坝体滑坡、清淤、排洪渠、放水设施</t>
  </si>
  <si>
    <t>解决27户、89人生产生活用水，恢复灌溉面积85亩，促进农民增收</t>
  </si>
  <si>
    <t>解决27户、89人生产生活用水，恢复灌溉面积85亩，吸纳脱贫群众务工</t>
  </si>
  <si>
    <t>柳沟镇毛坝村四组</t>
  </si>
  <si>
    <t>毛坝村四组新堰塘1座，内外坝盖滑坡，溢放水设施（标改）灌浆，清淤</t>
  </si>
  <si>
    <t>解决46户、165人生产生活用水，恢复灌溉面积138亩，促进农民增收</t>
  </si>
  <si>
    <t>解决46户、165人生产生活用水，恢复灌溉面积138亩，吸纳脱贫群众务工</t>
  </si>
  <si>
    <t>柳沟镇毛坝村5、6、7组</t>
  </si>
  <si>
    <t>PE50管5800m,PE40管3500m,PE32管3000m，PE20管1200m,减压阀6个，调节池2口</t>
  </si>
  <si>
    <t>解决215户、456人生产生活用水</t>
  </si>
  <si>
    <t>保障村民日常饮水问题，管网升级5/6/7组受益</t>
  </si>
  <si>
    <t>柳沟镇垂泉村四组、五组、六组</t>
  </si>
  <si>
    <t>PE50管4200m,PE40管1300m,PE25管4600m,PE20管3800m，调节池2口</t>
  </si>
  <si>
    <t>解决146户、423人生产生活用水</t>
  </si>
  <si>
    <t>柳沟镇团山村一组老堰塘</t>
  </si>
  <si>
    <t>团山一组老堰塘1座，内外坝盖滑坡，溢放水设施（标改）灌浆，清淤</t>
  </si>
  <si>
    <t>解决45户、167人生产生活用水，恢复灌溉面积89亩，促进农民增收</t>
  </si>
  <si>
    <t>解决45户、167人生产生活用水，恢复灌溉面积89亩，吸纳脱贫群众务工</t>
  </si>
  <si>
    <t>柳沟垂泉村一组</t>
  </si>
  <si>
    <t>整治垂泉村一组新堰塘坝体滑坡、清淤、排洪渠、放水设施</t>
  </si>
  <si>
    <t>解决35户、112人生产生活用水，恢复灌溉面积78亩，促进农民增收</t>
  </si>
  <si>
    <t>解决35户、112人生产生活用水，恢复灌溉面积78亩，吸纳脱贫群众务工</t>
  </si>
  <si>
    <t>柳沟新民村五组</t>
  </si>
  <si>
    <t>管网延伸PE50管3000m,1300m,PE25管4600m,PE20管3800m，调节池2口</t>
  </si>
  <si>
    <t>解决68户、179人生产生活用水</t>
  </si>
  <si>
    <t>太平村村四组粉房堰塘坝体滑坡、漏水、清淤、排洪渠、放水设施</t>
  </si>
  <si>
    <t>解决29户、98人生产生活用水，恢复灌溉面积78亩，促进农民增收</t>
  </si>
  <si>
    <t>解决29户、98人生产生活用水，恢复灌溉面积272亩，吸纳脱贫群众务工</t>
  </si>
  <si>
    <t>樵店乡蒲李村</t>
  </si>
  <si>
    <t>接鹤龄水厂自来水50φ5.2千米、40φ2.5千米、32φ7千米、25φ30千米。</t>
  </si>
  <si>
    <t>受益脱贫户60户。群众满意度达95%。</t>
  </si>
  <si>
    <t>解决周边60户脱贫户及其他400余户农户饮水问题，排除饮水安全隐患</t>
  </si>
  <si>
    <t>樵店乡井田村二、三组</t>
  </si>
  <si>
    <t>接鹤龄水厂自来水50φ3千米、40φ2千米、32φ5千米、25φ7千米。</t>
  </si>
  <si>
    <t>受益脱贫户39户。群众满意度达95%。</t>
  </si>
  <si>
    <t>解决周边39户脱贫户及其他242余户农户饮水问题，排除饮水安全隐患</t>
  </si>
  <si>
    <t>樵店乡新房村二、三、四、五、六组</t>
  </si>
  <si>
    <t>接鹤龄水厂自来水75φ2千米、63φ1千米、50φ3千米、40φ1千米、32φ4千米、25φ4千米。</t>
  </si>
  <si>
    <t>受益脱贫户73户。群众满意度达95%。</t>
  </si>
  <si>
    <t>解决周边73户脱贫户及其他350余户农户饮水问题，排除饮水安全隐患</t>
  </si>
  <si>
    <t>樵店乡中岩村四组</t>
  </si>
  <si>
    <t>接鹤龄水厂自来水50φ5.6千米、32φ3千米、25φ1.5千米。</t>
  </si>
  <si>
    <t>2027年</t>
  </si>
  <si>
    <t>受益脱贫户15户，移民12户。群众满意度达95%。</t>
  </si>
  <si>
    <t>解决周边15户脱贫户移民12户及其他65余户农户饮水问题，排除饮水安全隐患</t>
  </si>
  <si>
    <t>樵店乡中岩村内烟叶，猕猴桃，柑橘产业园</t>
  </si>
  <si>
    <t>樵店乡中岩村2,3,4组</t>
  </si>
  <si>
    <t>新建100立方微水池11口，200立方水池1口</t>
  </si>
  <si>
    <t>解决产业园区用水困难的问题</t>
  </si>
  <si>
    <t>吸纳脱贫群众务工120人次、年村集体</t>
  </si>
  <si>
    <t>樵店乡井田村二组</t>
  </si>
  <si>
    <t>整治井田村一组山弯塘1个，整治坝体103米，其中垮塌28米。溢洪道15米，灌浆103米。</t>
  </si>
  <si>
    <t>解决生产产业灌溉面积89亩，产业增收11万元，受益脱贫户15户55人，群众满意度达96%。</t>
  </si>
  <si>
    <t>解决周边农户42户138人，灌溉面积89亩。</t>
  </si>
  <si>
    <t>拦河堰项目</t>
  </si>
  <si>
    <t>樵店乡井田村三组</t>
  </si>
  <si>
    <t>井田村三组整治龙溪河，新建2处。长16米，宽底4米，宽高2.2米，高2.5米。</t>
  </si>
  <si>
    <t>159人</t>
  </si>
  <si>
    <t>解决生产产业灌溉面积101亩，产业增收17万元，受益脱贫户10户39人，群众满意度达95%。</t>
  </si>
  <si>
    <t>解决周边农户45户159人，灌溉面积101亩。</t>
  </si>
  <si>
    <t>井田村二组新旦池一个，坝体垮塌，整修坝体93米，整修溢洪道，灌浆，池塘边加护栏杆，路上铺小石头。</t>
  </si>
  <si>
    <t>解决生产产业灌溉面积85亩，产业增收10万元，受益脱贫户16户58人，群众满意度达96%</t>
  </si>
  <si>
    <t>解决周边农户47户132人，灌溉面积85亩。</t>
  </si>
  <si>
    <t>井田村三组沟边旦池一个，坝体垮塌，整修坝体89米，整修溢洪道，灌浆，池塘边加护栏杆，路上铺小石头。</t>
  </si>
  <si>
    <t>解决生产产业灌溉面积81亩，产业增收9.8万元，受益脱贫户15户56人，群众满意度达96%</t>
  </si>
  <si>
    <t>解决周边农户49户138人，灌溉面积81亩。</t>
  </si>
  <si>
    <t>樵店乡新房村一组黄友顺湾头池塘、五组蒲树德房后池塘</t>
  </si>
  <si>
    <t>整治新房村一组黄友顺湾头池塘1口、新房村五组蒲树德房后池塘1口灌浆、坝体整治、溢洪道整治、放水阀整治等等</t>
  </si>
  <si>
    <t>解决脱贫户李子园、柑橘园等产业灌溉面积250亩，产业增收50万元，项目可续发展30年，受益脱贫户24户58人，群众满意度达95%。</t>
  </si>
  <si>
    <t>吸纳脱贫群众务工50人次，解决周边群众80户发展产业250亩灌溉，年村集体经济增收2万元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</si>
</sst>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仿宋_GB2312"/>
      <charset val="134"/>
    </font>
    <font>
      <sz val="9"/>
      <name val="宋体"/>
      <charset val="134"/>
      <scheme val="major"/>
    </font>
    <font>
      <b/>
      <sz val="18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45719</xdr:colOff>
      <xdr:row>61</xdr:row>
      <xdr:rowOff>0</xdr:rowOff>
    </xdr:from>
    <xdr:ext cx="196850" cy="428625"/>
    <xdr:sp>
      <xdr:nvSpPr>
        <xdr:cNvPr id="2" name="textbox1"/>
        <xdr:cNvSpPr txBox="1"/>
      </xdr:nvSpPr>
      <xdr:spPr>
        <a:xfrm>
          <a:off x="6405880" y="525653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700404"/>
    <xdr:sp>
      <xdr:nvSpPr>
        <xdr:cNvPr id="3" name="textbox1"/>
        <xdr:cNvSpPr txBox="1"/>
      </xdr:nvSpPr>
      <xdr:spPr>
        <a:xfrm>
          <a:off x="6405880" y="52565300"/>
          <a:ext cx="196850" cy="699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756918"/>
    <xdr:sp>
      <xdr:nvSpPr>
        <xdr:cNvPr id="4" name="textbox1"/>
        <xdr:cNvSpPr txBox="1"/>
      </xdr:nvSpPr>
      <xdr:spPr>
        <a:xfrm>
          <a:off x="6405880" y="52565300"/>
          <a:ext cx="196850" cy="756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61</xdr:row>
      <xdr:rowOff>0</xdr:rowOff>
    </xdr:from>
    <xdr:ext cx="183243" cy="428625"/>
    <xdr:sp>
      <xdr:nvSpPr>
        <xdr:cNvPr id="5" name="textbox1"/>
        <xdr:cNvSpPr txBox="1"/>
      </xdr:nvSpPr>
      <xdr:spPr>
        <a:xfrm>
          <a:off x="6414135" y="52565300"/>
          <a:ext cx="183515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87476" cy="723900"/>
    <xdr:sp>
      <xdr:nvSpPr>
        <xdr:cNvPr id="6" name="textbox1"/>
        <xdr:cNvSpPr txBox="1"/>
      </xdr:nvSpPr>
      <xdr:spPr>
        <a:xfrm>
          <a:off x="6415405" y="52565300"/>
          <a:ext cx="187960" cy="723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87476" cy="581025"/>
    <xdr:sp>
      <xdr:nvSpPr>
        <xdr:cNvPr id="7" name="textbox1"/>
        <xdr:cNvSpPr txBox="1"/>
      </xdr:nvSpPr>
      <xdr:spPr>
        <a:xfrm>
          <a:off x="6415405" y="52565300"/>
          <a:ext cx="1879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87476" cy="733425"/>
    <xdr:sp>
      <xdr:nvSpPr>
        <xdr:cNvPr id="8" name="textbox1"/>
        <xdr:cNvSpPr txBox="1"/>
      </xdr:nvSpPr>
      <xdr:spPr>
        <a:xfrm>
          <a:off x="6415405" y="52565300"/>
          <a:ext cx="187960" cy="733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96850" cy="428625"/>
    <xdr:sp>
      <xdr:nvSpPr>
        <xdr:cNvPr id="9" name="textbox1"/>
        <xdr:cNvSpPr txBox="1"/>
      </xdr:nvSpPr>
      <xdr:spPr>
        <a:xfrm>
          <a:off x="6415405" y="525653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428625"/>
    <xdr:sp>
      <xdr:nvSpPr>
        <xdr:cNvPr id="10" name="textbox1"/>
        <xdr:cNvSpPr txBox="1"/>
      </xdr:nvSpPr>
      <xdr:spPr>
        <a:xfrm>
          <a:off x="5742940" y="525653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700404"/>
    <xdr:sp>
      <xdr:nvSpPr>
        <xdr:cNvPr id="11" name="textbox1"/>
        <xdr:cNvSpPr txBox="1"/>
      </xdr:nvSpPr>
      <xdr:spPr>
        <a:xfrm>
          <a:off x="5742940" y="52565300"/>
          <a:ext cx="196850" cy="699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61</xdr:row>
      <xdr:rowOff>0</xdr:rowOff>
    </xdr:from>
    <xdr:ext cx="196850" cy="428625"/>
    <xdr:sp>
      <xdr:nvSpPr>
        <xdr:cNvPr id="12" name="textbox1"/>
        <xdr:cNvSpPr txBox="1"/>
      </xdr:nvSpPr>
      <xdr:spPr>
        <a:xfrm>
          <a:off x="4267835" y="525653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61</xdr:row>
      <xdr:rowOff>0</xdr:rowOff>
    </xdr:from>
    <xdr:ext cx="196850" cy="428625"/>
    <xdr:sp>
      <xdr:nvSpPr>
        <xdr:cNvPr id="13" name="textbox1"/>
        <xdr:cNvSpPr txBox="1"/>
      </xdr:nvSpPr>
      <xdr:spPr>
        <a:xfrm>
          <a:off x="5003800" y="525653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87476" cy="723900"/>
    <xdr:sp>
      <xdr:nvSpPr>
        <xdr:cNvPr id="14" name="textbox1"/>
        <xdr:cNvSpPr txBox="1"/>
      </xdr:nvSpPr>
      <xdr:spPr>
        <a:xfrm>
          <a:off x="5752465" y="52565300"/>
          <a:ext cx="187960" cy="723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87476" cy="581025"/>
    <xdr:sp>
      <xdr:nvSpPr>
        <xdr:cNvPr id="15" name="textbox1"/>
        <xdr:cNvSpPr txBox="1"/>
      </xdr:nvSpPr>
      <xdr:spPr>
        <a:xfrm>
          <a:off x="5752465" y="52565300"/>
          <a:ext cx="1879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87476" cy="733425"/>
    <xdr:sp>
      <xdr:nvSpPr>
        <xdr:cNvPr id="16" name="textbox1"/>
        <xdr:cNvSpPr txBox="1"/>
      </xdr:nvSpPr>
      <xdr:spPr>
        <a:xfrm>
          <a:off x="5752465" y="52565300"/>
          <a:ext cx="187960" cy="733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96850" cy="428625"/>
    <xdr:sp>
      <xdr:nvSpPr>
        <xdr:cNvPr id="17" name="textbox1"/>
        <xdr:cNvSpPr txBox="1"/>
      </xdr:nvSpPr>
      <xdr:spPr>
        <a:xfrm>
          <a:off x="5752465" y="525653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61</xdr:row>
      <xdr:rowOff>0</xdr:rowOff>
    </xdr:from>
    <xdr:ext cx="183243" cy="428625"/>
    <xdr:sp>
      <xdr:nvSpPr>
        <xdr:cNvPr id="18" name="textbox1"/>
        <xdr:cNvSpPr txBox="1"/>
      </xdr:nvSpPr>
      <xdr:spPr>
        <a:xfrm>
          <a:off x="5751195" y="52565300"/>
          <a:ext cx="183515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61</xdr:row>
      <xdr:rowOff>0</xdr:rowOff>
    </xdr:from>
    <xdr:ext cx="196850" cy="428625"/>
    <xdr:sp>
      <xdr:nvSpPr>
        <xdr:cNvPr id="19" name="textbox1"/>
        <xdr:cNvSpPr txBox="1"/>
      </xdr:nvSpPr>
      <xdr:spPr>
        <a:xfrm>
          <a:off x="2392680" y="525653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61</xdr:row>
      <xdr:rowOff>0</xdr:rowOff>
    </xdr:from>
    <xdr:ext cx="76200" cy="459740"/>
    <xdr:sp>
      <xdr:nvSpPr>
        <xdr:cNvPr id="20" name="textbox1"/>
        <xdr:cNvSpPr txBox="1"/>
      </xdr:nvSpPr>
      <xdr:spPr>
        <a:xfrm flipH="1" flipV="1">
          <a:off x="5885815" y="52565300"/>
          <a:ext cx="76200" cy="4597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480060"/>
    <xdr:sp>
      <xdr:nvSpPr>
        <xdr:cNvPr id="21" name="textbox1"/>
        <xdr:cNvSpPr txBox="1"/>
      </xdr:nvSpPr>
      <xdr:spPr>
        <a:xfrm>
          <a:off x="6405880" y="52565300"/>
          <a:ext cx="196850" cy="4800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581025"/>
    <xdr:sp>
      <xdr:nvSpPr>
        <xdr:cNvPr id="22" name="textbox1"/>
        <xdr:cNvSpPr txBox="1"/>
      </xdr:nvSpPr>
      <xdr:spPr>
        <a:xfrm>
          <a:off x="6405880" y="52565300"/>
          <a:ext cx="19685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1019808"/>
    <xdr:sp>
      <xdr:nvSpPr>
        <xdr:cNvPr id="23" name="textbox1"/>
        <xdr:cNvSpPr txBox="1"/>
      </xdr:nvSpPr>
      <xdr:spPr>
        <a:xfrm>
          <a:off x="6405880" y="52565300"/>
          <a:ext cx="196850" cy="10191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61</xdr:row>
      <xdr:rowOff>0</xdr:rowOff>
    </xdr:from>
    <xdr:ext cx="196850" cy="700404"/>
    <xdr:sp>
      <xdr:nvSpPr>
        <xdr:cNvPr id="24" name="textbox1"/>
        <xdr:cNvSpPr txBox="1"/>
      </xdr:nvSpPr>
      <xdr:spPr>
        <a:xfrm>
          <a:off x="5003800" y="52565300"/>
          <a:ext cx="196850" cy="6997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565149"/>
    <xdr:sp>
      <xdr:nvSpPr>
        <xdr:cNvPr id="25" name="textbox1"/>
        <xdr:cNvSpPr txBox="1"/>
      </xdr:nvSpPr>
      <xdr:spPr>
        <a:xfrm>
          <a:off x="6405880" y="52565300"/>
          <a:ext cx="196850" cy="564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802638"/>
    <xdr:sp>
      <xdr:nvSpPr>
        <xdr:cNvPr id="26" name="textbox1"/>
        <xdr:cNvSpPr txBox="1"/>
      </xdr:nvSpPr>
      <xdr:spPr>
        <a:xfrm>
          <a:off x="6405880" y="52565300"/>
          <a:ext cx="196850" cy="8020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87476" cy="588645"/>
    <xdr:sp>
      <xdr:nvSpPr>
        <xdr:cNvPr id="27" name="textbox1"/>
        <xdr:cNvSpPr txBox="1"/>
      </xdr:nvSpPr>
      <xdr:spPr>
        <a:xfrm>
          <a:off x="6415405" y="52565300"/>
          <a:ext cx="187960" cy="588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87476" cy="377190"/>
    <xdr:sp>
      <xdr:nvSpPr>
        <xdr:cNvPr id="28" name="textbox1"/>
        <xdr:cNvSpPr txBox="1"/>
      </xdr:nvSpPr>
      <xdr:spPr>
        <a:xfrm>
          <a:off x="6415405" y="52565300"/>
          <a:ext cx="187960" cy="377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565149"/>
    <xdr:sp>
      <xdr:nvSpPr>
        <xdr:cNvPr id="29" name="textbox1"/>
        <xdr:cNvSpPr txBox="1"/>
      </xdr:nvSpPr>
      <xdr:spPr>
        <a:xfrm>
          <a:off x="5742940" y="52565300"/>
          <a:ext cx="196850" cy="564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843276"/>
    <xdr:sp>
      <xdr:nvSpPr>
        <xdr:cNvPr id="30" name="textbox1"/>
        <xdr:cNvSpPr txBox="1"/>
      </xdr:nvSpPr>
      <xdr:spPr>
        <a:xfrm>
          <a:off x="6405880" y="52565300"/>
          <a:ext cx="196850" cy="842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87476" cy="588645"/>
    <xdr:sp>
      <xdr:nvSpPr>
        <xdr:cNvPr id="31" name="textbox1"/>
        <xdr:cNvSpPr txBox="1"/>
      </xdr:nvSpPr>
      <xdr:spPr>
        <a:xfrm>
          <a:off x="5752465" y="52565300"/>
          <a:ext cx="187960" cy="588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87476" cy="377190"/>
    <xdr:sp>
      <xdr:nvSpPr>
        <xdr:cNvPr id="32" name="textbox1"/>
        <xdr:cNvSpPr txBox="1"/>
      </xdr:nvSpPr>
      <xdr:spPr>
        <a:xfrm>
          <a:off x="5752465" y="52565300"/>
          <a:ext cx="187960" cy="377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61</xdr:row>
      <xdr:rowOff>0</xdr:rowOff>
    </xdr:from>
    <xdr:ext cx="196850" cy="565149"/>
    <xdr:sp>
      <xdr:nvSpPr>
        <xdr:cNvPr id="33" name="textbox1"/>
        <xdr:cNvSpPr txBox="1"/>
      </xdr:nvSpPr>
      <xdr:spPr>
        <a:xfrm>
          <a:off x="5003800" y="52565300"/>
          <a:ext cx="196850" cy="564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61</xdr:row>
      <xdr:rowOff>0</xdr:rowOff>
    </xdr:from>
    <xdr:ext cx="76200" cy="488315"/>
    <xdr:sp>
      <xdr:nvSpPr>
        <xdr:cNvPr id="34" name="textbox1"/>
        <xdr:cNvSpPr txBox="1"/>
      </xdr:nvSpPr>
      <xdr:spPr>
        <a:xfrm flipH="1" flipV="1">
          <a:off x="5885815" y="52565300"/>
          <a:ext cx="76200" cy="4883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508635"/>
    <xdr:sp>
      <xdr:nvSpPr>
        <xdr:cNvPr id="35" name="textbox1"/>
        <xdr:cNvSpPr txBox="1"/>
      </xdr:nvSpPr>
      <xdr:spPr>
        <a:xfrm>
          <a:off x="6405880" y="52565300"/>
          <a:ext cx="196850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1071876"/>
    <xdr:sp>
      <xdr:nvSpPr>
        <xdr:cNvPr id="37" name="textbox3"/>
        <xdr:cNvSpPr txBox="1"/>
      </xdr:nvSpPr>
      <xdr:spPr>
        <a:xfrm>
          <a:off x="6405880" y="52565300"/>
          <a:ext cx="196850" cy="1071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61</xdr:row>
      <xdr:rowOff>0</xdr:rowOff>
    </xdr:from>
    <xdr:ext cx="196850" cy="1134741"/>
    <xdr:sp>
      <xdr:nvSpPr>
        <xdr:cNvPr id="38" name="textbox3"/>
        <xdr:cNvSpPr txBox="1"/>
      </xdr:nvSpPr>
      <xdr:spPr>
        <a:xfrm>
          <a:off x="5003800" y="52565300"/>
          <a:ext cx="196850" cy="1134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615948"/>
    <xdr:sp>
      <xdr:nvSpPr>
        <xdr:cNvPr id="39" name="textbox1"/>
        <xdr:cNvSpPr txBox="1"/>
      </xdr:nvSpPr>
      <xdr:spPr>
        <a:xfrm>
          <a:off x="6405880" y="52565300"/>
          <a:ext cx="196850" cy="6153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814068"/>
    <xdr:sp>
      <xdr:nvSpPr>
        <xdr:cNvPr id="40" name="textbox1"/>
        <xdr:cNvSpPr txBox="1"/>
      </xdr:nvSpPr>
      <xdr:spPr>
        <a:xfrm>
          <a:off x="6405880" y="52565300"/>
          <a:ext cx="196850" cy="8134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1076958"/>
    <xdr:sp>
      <xdr:nvSpPr>
        <xdr:cNvPr id="41" name="textbox1"/>
        <xdr:cNvSpPr txBox="1"/>
      </xdr:nvSpPr>
      <xdr:spPr>
        <a:xfrm>
          <a:off x="6405880" y="52565300"/>
          <a:ext cx="196850" cy="1076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457200"/>
    <xdr:sp>
      <xdr:nvSpPr>
        <xdr:cNvPr id="42" name="textbox1"/>
        <xdr:cNvSpPr txBox="1"/>
      </xdr:nvSpPr>
      <xdr:spPr>
        <a:xfrm>
          <a:off x="6405880" y="525653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61</xdr:row>
      <xdr:rowOff>0</xdr:rowOff>
    </xdr:from>
    <xdr:ext cx="183243" cy="457200"/>
    <xdr:sp>
      <xdr:nvSpPr>
        <xdr:cNvPr id="43" name="textbox1"/>
        <xdr:cNvSpPr txBox="1"/>
      </xdr:nvSpPr>
      <xdr:spPr>
        <a:xfrm>
          <a:off x="6414135" y="52565300"/>
          <a:ext cx="18351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96850" cy="457200"/>
    <xdr:sp>
      <xdr:nvSpPr>
        <xdr:cNvPr id="44" name="textbox1"/>
        <xdr:cNvSpPr txBox="1"/>
      </xdr:nvSpPr>
      <xdr:spPr>
        <a:xfrm>
          <a:off x="6415405" y="525653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457200"/>
    <xdr:sp>
      <xdr:nvSpPr>
        <xdr:cNvPr id="45" name="textbox1"/>
        <xdr:cNvSpPr txBox="1"/>
      </xdr:nvSpPr>
      <xdr:spPr>
        <a:xfrm>
          <a:off x="5742940" y="525653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61</xdr:row>
      <xdr:rowOff>0</xdr:rowOff>
    </xdr:from>
    <xdr:ext cx="196850" cy="457200"/>
    <xdr:sp>
      <xdr:nvSpPr>
        <xdr:cNvPr id="46" name="textbox1"/>
        <xdr:cNvSpPr txBox="1"/>
      </xdr:nvSpPr>
      <xdr:spPr>
        <a:xfrm>
          <a:off x="4267835" y="525653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61</xdr:row>
      <xdr:rowOff>0</xdr:rowOff>
    </xdr:from>
    <xdr:ext cx="196850" cy="457200"/>
    <xdr:sp>
      <xdr:nvSpPr>
        <xdr:cNvPr id="47" name="textbox1"/>
        <xdr:cNvSpPr txBox="1"/>
      </xdr:nvSpPr>
      <xdr:spPr>
        <a:xfrm>
          <a:off x="5003800" y="525653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96850" cy="457200"/>
    <xdr:sp>
      <xdr:nvSpPr>
        <xdr:cNvPr id="48" name="textbox1"/>
        <xdr:cNvSpPr txBox="1"/>
      </xdr:nvSpPr>
      <xdr:spPr>
        <a:xfrm>
          <a:off x="5752465" y="525653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61</xdr:row>
      <xdr:rowOff>0</xdr:rowOff>
    </xdr:from>
    <xdr:ext cx="183243" cy="457200"/>
    <xdr:sp>
      <xdr:nvSpPr>
        <xdr:cNvPr id="49" name="textbox1"/>
        <xdr:cNvSpPr txBox="1"/>
      </xdr:nvSpPr>
      <xdr:spPr>
        <a:xfrm>
          <a:off x="5751195" y="52565300"/>
          <a:ext cx="18351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61</xdr:row>
      <xdr:rowOff>0</xdr:rowOff>
    </xdr:from>
    <xdr:ext cx="196850" cy="457200"/>
    <xdr:sp>
      <xdr:nvSpPr>
        <xdr:cNvPr id="50" name="textbox1"/>
        <xdr:cNvSpPr txBox="1"/>
      </xdr:nvSpPr>
      <xdr:spPr>
        <a:xfrm>
          <a:off x="2392680" y="525653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886463"/>
    <xdr:sp>
      <xdr:nvSpPr>
        <xdr:cNvPr id="51" name="textbox1"/>
        <xdr:cNvSpPr txBox="1"/>
      </xdr:nvSpPr>
      <xdr:spPr>
        <a:xfrm>
          <a:off x="5742940" y="52565300"/>
          <a:ext cx="196850" cy="8864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762000"/>
    <xdr:sp>
      <xdr:nvSpPr>
        <xdr:cNvPr id="52" name="textbox1"/>
        <xdr:cNvSpPr txBox="1"/>
      </xdr:nvSpPr>
      <xdr:spPr>
        <a:xfrm>
          <a:off x="5742940" y="52565300"/>
          <a:ext cx="19685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609600"/>
    <xdr:sp>
      <xdr:nvSpPr>
        <xdr:cNvPr id="53" name="textbox1"/>
        <xdr:cNvSpPr txBox="1"/>
      </xdr:nvSpPr>
      <xdr:spPr>
        <a:xfrm>
          <a:off x="6405880" y="52565300"/>
          <a:ext cx="196850" cy="60960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87476" cy="723900"/>
    <xdr:sp>
      <xdr:nvSpPr>
        <xdr:cNvPr id="54" name="textbox1"/>
        <xdr:cNvSpPr txBox="1"/>
      </xdr:nvSpPr>
      <xdr:spPr>
        <a:xfrm>
          <a:off x="6415405" y="52565300"/>
          <a:ext cx="187960" cy="72390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771525"/>
    <xdr:sp>
      <xdr:nvSpPr>
        <xdr:cNvPr id="55" name="textbox1"/>
        <xdr:cNvSpPr txBox="1"/>
      </xdr:nvSpPr>
      <xdr:spPr>
        <a:xfrm>
          <a:off x="6405880" y="52565300"/>
          <a:ext cx="196850" cy="7715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61</xdr:row>
      <xdr:rowOff>0</xdr:rowOff>
    </xdr:from>
    <xdr:ext cx="196850" cy="428625"/>
    <xdr:sp>
      <xdr:nvSpPr>
        <xdr:cNvPr id="56" name="textbox1"/>
        <xdr:cNvSpPr txBox="1"/>
      </xdr:nvSpPr>
      <xdr:spPr>
        <a:xfrm>
          <a:off x="6360795" y="525653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61</xdr:row>
      <xdr:rowOff>0</xdr:rowOff>
    </xdr:from>
    <xdr:to>
      <xdr:col>8</xdr:col>
      <xdr:colOff>243860</xdr:colOff>
      <xdr:row>61</xdr:row>
      <xdr:rowOff>700405</xdr:rowOff>
    </xdr:to>
    <xdr:sp>
      <xdr:nvSpPr>
        <xdr:cNvPr id="57" name=" "/>
        <xdr:cNvSpPr txBox="1"/>
      </xdr:nvSpPr>
      <xdr:spPr>
        <a:xfrm>
          <a:off x="6405880" y="52565300"/>
          <a:ext cx="198755" cy="7004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61</xdr:row>
      <xdr:rowOff>0</xdr:rowOff>
    </xdr:from>
    <xdr:to>
      <xdr:col>8</xdr:col>
      <xdr:colOff>243860</xdr:colOff>
      <xdr:row>61</xdr:row>
      <xdr:rowOff>424815</xdr:rowOff>
    </xdr:to>
    <xdr:sp>
      <xdr:nvSpPr>
        <xdr:cNvPr id="58" name=" "/>
        <xdr:cNvSpPr txBox="1"/>
      </xdr:nvSpPr>
      <xdr:spPr>
        <a:xfrm>
          <a:off x="6405880" y="52565300"/>
          <a:ext cx="198755" cy="4248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61</xdr:row>
      <xdr:rowOff>0</xdr:rowOff>
    </xdr:from>
    <xdr:to>
      <xdr:col>8</xdr:col>
      <xdr:colOff>243860</xdr:colOff>
      <xdr:row>61</xdr:row>
      <xdr:rowOff>427355</xdr:rowOff>
    </xdr:to>
    <xdr:sp>
      <xdr:nvSpPr>
        <xdr:cNvPr id="59" name=" "/>
        <xdr:cNvSpPr txBox="1"/>
      </xdr:nvSpPr>
      <xdr:spPr>
        <a:xfrm>
          <a:off x="6405880" y="52565300"/>
          <a:ext cx="198755" cy="42735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61</xdr:row>
      <xdr:rowOff>0</xdr:rowOff>
    </xdr:from>
    <xdr:to>
      <xdr:col>8</xdr:col>
      <xdr:colOff>243860</xdr:colOff>
      <xdr:row>61</xdr:row>
      <xdr:rowOff>785495</xdr:rowOff>
    </xdr:to>
    <xdr:sp>
      <xdr:nvSpPr>
        <xdr:cNvPr id="60" name=" "/>
        <xdr:cNvSpPr txBox="1"/>
      </xdr:nvSpPr>
      <xdr:spPr>
        <a:xfrm>
          <a:off x="6405880" y="52565300"/>
          <a:ext cx="198755" cy="7854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61</xdr:row>
      <xdr:rowOff>0</xdr:rowOff>
    </xdr:from>
    <xdr:to>
      <xdr:col>8</xdr:col>
      <xdr:colOff>243860</xdr:colOff>
      <xdr:row>61</xdr:row>
      <xdr:rowOff>408305</xdr:rowOff>
    </xdr:to>
    <xdr:sp>
      <xdr:nvSpPr>
        <xdr:cNvPr id="61" name=" "/>
        <xdr:cNvSpPr txBox="1"/>
      </xdr:nvSpPr>
      <xdr:spPr>
        <a:xfrm>
          <a:off x="6405880" y="52565300"/>
          <a:ext cx="198755" cy="4083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61</xdr:row>
      <xdr:rowOff>0</xdr:rowOff>
    </xdr:from>
    <xdr:to>
      <xdr:col>8</xdr:col>
      <xdr:colOff>243860</xdr:colOff>
      <xdr:row>61</xdr:row>
      <xdr:rowOff>695960</xdr:rowOff>
    </xdr:to>
    <xdr:sp>
      <xdr:nvSpPr>
        <xdr:cNvPr id="62" name=" "/>
        <xdr:cNvSpPr txBox="1"/>
      </xdr:nvSpPr>
      <xdr:spPr>
        <a:xfrm>
          <a:off x="6405880" y="52565300"/>
          <a:ext cx="198755" cy="6959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61</xdr:row>
      <xdr:rowOff>0</xdr:rowOff>
    </xdr:from>
    <xdr:to>
      <xdr:col>8</xdr:col>
      <xdr:colOff>243860</xdr:colOff>
      <xdr:row>61</xdr:row>
      <xdr:rowOff>753745</xdr:rowOff>
    </xdr:to>
    <xdr:sp>
      <xdr:nvSpPr>
        <xdr:cNvPr id="63" name=" "/>
        <xdr:cNvSpPr txBox="1"/>
      </xdr:nvSpPr>
      <xdr:spPr>
        <a:xfrm>
          <a:off x="6405880" y="52565300"/>
          <a:ext cx="198755" cy="7537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61</xdr:row>
      <xdr:rowOff>0</xdr:rowOff>
    </xdr:from>
    <xdr:to>
      <xdr:col>8</xdr:col>
      <xdr:colOff>243860</xdr:colOff>
      <xdr:row>61</xdr:row>
      <xdr:rowOff>713105</xdr:rowOff>
    </xdr:to>
    <xdr:sp>
      <xdr:nvSpPr>
        <xdr:cNvPr id="64" name=" "/>
        <xdr:cNvSpPr txBox="1"/>
      </xdr:nvSpPr>
      <xdr:spPr>
        <a:xfrm>
          <a:off x="6405880" y="52565300"/>
          <a:ext cx="198755" cy="7131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61</xdr:row>
      <xdr:rowOff>0</xdr:rowOff>
    </xdr:from>
    <xdr:to>
      <xdr:col>8</xdr:col>
      <xdr:colOff>243860</xdr:colOff>
      <xdr:row>61</xdr:row>
      <xdr:rowOff>621030</xdr:rowOff>
    </xdr:to>
    <xdr:sp>
      <xdr:nvSpPr>
        <xdr:cNvPr id="65" name=" "/>
        <xdr:cNvSpPr txBox="1"/>
      </xdr:nvSpPr>
      <xdr:spPr>
        <a:xfrm>
          <a:off x="6405880" y="52565300"/>
          <a:ext cx="198755" cy="6210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61</xdr:row>
      <xdr:rowOff>0</xdr:rowOff>
    </xdr:from>
    <xdr:ext cx="242569" cy="571500"/>
    <xdr:sp>
      <xdr:nvSpPr>
        <xdr:cNvPr id="66" name="textbox1"/>
        <xdr:cNvSpPr txBox="1"/>
      </xdr:nvSpPr>
      <xdr:spPr>
        <a:xfrm>
          <a:off x="6405880" y="525653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242569" cy="571500"/>
    <xdr:sp>
      <xdr:nvSpPr>
        <xdr:cNvPr id="67" name="textbox1"/>
        <xdr:cNvSpPr txBox="1"/>
      </xdr:nvSpPr>
      <xdr:spPr>
        <a:xfrm>
          <a:off x="5742940" y="525653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242720" cy="723900"/>
    <xdr:sp>
      <xdr:nvSpPr>
        <xdr:cNvPr id="68" name="textbox1" hidden="1"/>
        <xdr:cNvSpPr txBox="1"/>
      </xdr:nvSpPr>
      <xdr:spPr>
        <a:xfrm>
          <a:off x="6415405" y="52565300"/>
          <a:ext cx="243205" cy="723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252094" cy="571500"/>
    <xdr:sp>
      <xdr:nvSpPr>
        <xdr:cNvPr id="69" name="textbox1" hidden="1"/>
        <xdr:cNvSpPr txBox="1"/>
      </xdr:nvSpPr>
      <xdr:spPr>
        <a:xfrm>
          <a:off x="6415405" y="52565300"/>
          <a:ext cx="25209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61</xdr:row>
      <xdr:rowOff>0</xdr:rowOff>
    </xdr:from>
    <xdr:ext cx="237202" cy="571500"/>
    <xdr:sp>
      <xdr:nvSpPr>
        <xdr:cNvPr id="70" name="textbox1" hidden="1"/>
        <xdr:cNvSpPr txBox="1"/>
      </xdr:nvSpPr>
      <xdr:spPr>
        <a:xfrm>
          <a:off x="6414135" y="52565300"/>
          <a:ext cx="2374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42569" cy="723900"/>
    <xdr:sp>
      <xdr:nvSpPr>
        <xdr:cNvPr id="71" name="textbox1" hidden="1"/>
        <xdr:cNvSpPr txBox="1"/>
      </xdr:nvSpPr>
      <xdr:spPr>
        <a:xfrm>
          <a:off x="6405880" y="52565300"/>
          <a:ext cx="242570" cy="723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242569" cy="571500"/>
    <xdr:sp>
      <xdr:nvSpPr>
        <xdr:cNvPr id="72" name="textbox1" hidden="1"/>
        <xdr:cNvSpPr txBox="1"/>
      </xdr:nvSpPr>
      <xdr:spPr>
        <a:xfrm>
          <a:off x="5742940" y="52565300"/>
          <a:ext cx="24257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42569" cy="571500"/>
    <xdr:sp>
      <xdr:nvSpPr>
        <xdr:cNvPr id="73" name="textbox1" hidden="1"/>
        <xdr:cNvSpPr txBox="1"/>
      </xdr:nvSpPr>
      <xdr:spPr>
        <a:xfrm>
          <a:off x="6405880" y="52565300"/>
          <a:ext cx="24257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61</xdr:row>
      <xdr:rowOff>0</xdr:rowOff>
    </xdr:from>
    <xdr:ext cx="242569" cy="571500"/>
    <xdr:sp>
      <xdr:nvSpPr>
        <xdr:cNvPr id="74" name="textbox1" hidden="1"/>
        <xdr:cNvSpPr txBox="1"/>
      </xdr:nvSpPr>
      <xdr:spPr>
        <a:xfrm>
          <a:off x="4267835" y="525653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61</xdr:row>
      <xdr:rowOff>0</xdr:rowOff>
    </xdr:from>
    <xdr:ext cx="242569" cy="571500"/>
    <xdr:sp>
      <xdr:nvSpPr>
        <xdr:cNvPr id="75" name="textbox1" hidden="1"/>
        <xdr:cNvSpPr txBox="1"/>
      </xdr:nvSpPr>
      <xdr:spPr>
        <a:xfrm>
          <a:off x="5003800" y="525653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42569" cy="571500"/>
    <xdr:sp>
      <xdr:nvSpPr>
        <xdr:cNvPr id="76" name="textbox1" hidden="1"/>
        <xdr:cNvSpPr txBox="1"/>
      </xdr:nvSpPr>
      <xdr:spPr>
        <a:xfrm rot="10800000">
          <a:off x="6405880" y="525653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242720" cy="723900"/>
    <xdr:sp>
      <xdr:nvSpPr>
        <xdr:cNvPr id="77" name="textbox1" hidden="1"/>
        <xdr:cNvSpPr txBox="1"/>
      </xdr:nvSpPr>
      <xdr:spPr>
        <a:xfrm>
          <a:off x="5752465" y="52565300"/>
          <a:ext cx="243205" cy="723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242569" cy="723900"/>
    <xdr:sp>
      <xdr:nvSpPr>
        <xdr:cNvPr id="78" name="textbox1" hidden="1"/>
        <xdr:cNvSpPr txBox="1"/>
      </xdr:nvSpPr>
      <xdr:spPr>
        <a:xfrm>
          <a:off x="5742940" y="52565300"/>
          <a:ext cx="242570" cy="723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61</xdr:row>
      <xdr:rowOff>0</xdr:rowOff>
    </xdr:from>
    <xdr:ext cx="288288" cy="571500"/>
    <xdr:sp>
      <xdr:nvSpPr>
        <xdr:cNvPr id="79" name="textbox1" hidden="1"/>
        <xdr:cNvSpPr txBox="1"/>
      </xdr:nvSpPr>
      <xdr:spPr>
        <a:xfrm>
          <a:off x="6837045" y="525653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61</xdr:row>
      <xdr:rowOff>0</xdr:rowOff>
    </xdr:from>
    <xdr:ext cx="288288" cy="723900"/>
    <xdr:sp>
      <xdr:nvSpPr>
        <xdr:cNvPr id="80" name="textbox1" hidden="1"/>
        <xdr:cNvSpPr txBox="1"/>
      </xdr:nvSpPr>
      <xdr:spPr>
        <a:xfrm>
          <a:off x="6837045" y="52565300"/>
          <a:ext cx="288290" cy="723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88288" cy="723900"/>
    <xdr:sp>
      <xdr:nvSpPr>
        <xdr:cNvPr id="81" name="textbox1" hidden="1"/>
        <xdr:cNvSpPr txBox="1"/>
      </xdr:nvSpPr>
      <xdr:spPr>
        <a:xfrm>
          <a:off x="6405880" y="52565300"/>
          <a:ext cx="288290" cy="723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88288" cy="571500"/>
    <xdr:sp>
      <xdr:nvSpPr>
        <xdr:cNvPr id="82" name="textbox1" hidden="1"/>
        <xdr:cNvSpPr txBox="1"/>
      </xdr:nvSpPr>
      <xdr:spPr>
        <a:xfrm>
          <a:off x="6405880" y="525653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88288" cy="571500"/>
    <xdr:sp>
      <xdr:nvSpPr>
        <xdr:cNvPr id="83" name="textbox1" hidden="1"/>
        <xdr:cNvSpPr txBox="1"/>
      </xdr:nvSpPr>
      <xdr:spPr>
        <a:xfrm>
          <a:off x="6405880" y="52565300"/>
          <a:ext cx="28829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61</xdr:row>
      <xdr:rowOff>0</xdr:rowOff>
    </xdr:from>
    <xdr:ext cx="288288" cy="571500"/>
    <xdr:sp>
      <xdr:nvSpPr>
        <xdr:cNvPr id="84" name="textbox1" hidden="1"/>
        <xdr:cNvSpPr txBox="1"/>
      </xdr:nvSpPr>
      <xdr:spPr>
        <a:xfrm>
          <a:off x="6837045" y="52565300"/>
          <a:ext cx="28829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42569" cy="710565"/>
    <xdr:sp>
      <xdr:nvSpPr>
        <xdr:cNvPr id="85" name="textbox1"/>
        <xdr:cNvSpPr txBox="1"/>
      </xdr:nvSpPr>
      <xdr:spPr>
        <a:xfrm>
          <a:off x="6405880" y="52565300"/>
          <a:ext cx="242570" cy="710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242720" cy="862965"/>
    <xdr:sp>
      <xdr:nvSpPr>
        <xdr:cNvPr id="86" name="textbox1" hidden="1"/>
        <xdr:cNvSpPr txBox="1"/>
      </xdr:nvSpPr>
      <xdr:spPr>
        <a:xfrm>
          <a:off x="6415405" y="52565300"/>
          <a:ext cx="243205" cy="862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252094" cy="710565"/>
    <xdr:sp>
      <xdr:nvSpPr>
        <xdr:cNvPr id="87" name="textbox1" hidden="1"/>
        <xdr:cNvSpPr txBox="1"/>
      </xdr:nvSpPr>
      <xdr:spPr>
        <a:xfrm>
          <a:off x="6415405" y="52565300"/>
          <a:ext cx="252095" cy="710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61</xdr:row>
      <xdr:rowOff>0</xdr:rowOff>
    </xdr:from>
    <xdr:ext cx="237202" cy="710565"/>
    <xdr:sp>
      <xdr:nvSpPr>
        <xdr:cNvPr id="88" name="textbox1" hidden="1"/>
        <xdr:cNvSpPr txBox="1"/>
      </xdr:nvSpPr>
      <xdr:spPr>
        <a:xfrm>
          <a:off x="6414135" y="52565300"/>
          <a:ext cx="237490" cy="710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42569" cy="862965"/>
    <xdr:sp>
      <xdr:nvSpPr>
        <xdr:cNvPr id="89" name="textbox1" hidden="1"/>
        <xdr:cNvSpPr txBox="1"/>
      </xdr:nvSpPr>
      <xdr:spPr>
        <a:xfrm>
          <a:off x="6405880" y="52565300"/>
          <a:ext cx="242570" cy="862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242569" cy="710565"/>
    <xdr:sp>
      <xdr:nvSpPr>
        <xdr:cNvPr id="90" name="textbox1" hidden="1"/>
        <xdr:cNvSpPr txBox="1"/>
      </xdr:nvSpPr>
      <xdr:spPr>
        <a:xfrm>
          <a:off x="5742940" y="52565300"/>
          <a:ext cx="242570" cy="7105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42569" cy="710565"/>
    <xdr:sp>
      <xdr:nvSpPr>
        <xdr:cNvPr id="91" name="textbox1" hidden="1"/>
        <xdr:cNvSpPr txBox="1"/>
      </xdr:nvSpPr>
      <xdr:spPr>
        <a:xfrm>
          <a:off x="6405880" y="52565300"/>
          <a:ext cx="242570" cy="7105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61</xdr:row>
      <xdr:rowOff>0</xdr:rowOff>
    </xdr:from>
    <xdr:ext cx="242569" cy="710565"/>
    <xdr:sp>
      <xdr:nvSpPr>
        <xdr:cNvPr id="92" name="textbox1" hidden="1"/>
        <xdr:cNvSpPr txBox="1"/>
      </xdr:nvSpPr>
      <xdr:spPr>
        <a:xfrm>
          <a:off x="4267835" y="52565300"/>
          <a:ext cx="242570" cy="710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61</xdr:row>
      <xdr:rowOff>0</xdr:rowOff>
    </xdr:from>
    <xdr:ext cx="242569" cy="710565"/>
    <xdr:sp>
      <xdr:nvSpPr>
        <xdr:cNvPr id="93" name="textbox1" hidden="1"/>
        <xdr:cNvSpPr txBox="1"/>
      </xdr:nvSpPr>
      <xdr:spPr>
        <a:xfrm>
          <a:off x="5003800" y="52565300"/>
          <a:ext cx="242570" cy="710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42569" cy="710565"/>
    <xdr:sp>
      <xdr:nvSpPr>
        <xdr:cNvPr id="94" name="textbox1" hidden="1"/>
        <xdr:cNvSpPr txBox="1"/>
      </xdr:nvSpPr>
      <xdr:spPr>
        <a:xfrm rot="10800000">
          <a:off x="6405880" y="52565300"/>
          <a:ext cx="242570" cy="710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242720" cy="862965"/>
    <xdr:sp>
      <xdr:nvSpPr>
        <xdr:cNvPr id="95" name="textbox1" hidden="1"/>
        <xdr:cNvSpPr txBox="1"/>
      </xdr:nvSpPr>
      <xdr:spPr>
        <a:xfrm>
          <a:off x="5752465" y="52565300"/>
          <a:ext cx="243205" cy="862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242569" cy="862965"/>
    <xdr:sp>
      <xdr:nvSpPr>
        <xdr:cNvPr id="96" name="textbox1" hidden="1"/>
        <xdr:cNvSpPr txBox="1"/>
      </xdr:nvSpPr>
      <xdr:spPr>
        <a:xfrm>
          <a:off x="5742940" y="52565300"/>
          <a:ext cx="242570" cy="862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61</xdr:row>
      <xdr:rowOff>0</xdr:rowOff>
    </xdr:from>
    <xdr:ext cx="288288" cy="710565"/>
    <xdr:sp>
      <xdr:nvSpPr>
        <xdr:cNvPr id="97" name="textbox1" hidden="1"/>
        <xdr:cNvSpPr txBox="1"/>
      </xdr:nvSpPr>
      <xdr:spPr>
        <a:xfrm>
          <a:off x="6837045" y="52565300"/>
          <a:ext cx="288290" cy="710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61</xdr:row>
      <xdr:rowOff>0</xdr:rowOff>
    </xdr:from>
    <xdr:ext cx="288288" cy="862965"/>
    <xdr:sp>
      <xdr:nvSpPr>
        <xdr:cNvPr id="98" name="textbox1" hidden="1"/>
        <xdr:cNvSpPr txBox="1"/>
      </xdr:nvSpPr>
      <xdr:spPr>
        <a:xfrm>
          <a:off x="6837045" y="52565300"/>
          <a:ext cx="288290" cy="862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88288" cy="862965"/>
    <xdr:sp>
      <xdr:nvSpPr>
        <xdr:cNvPr id="99" name="textbox1" hidden="1"/>
        <xdr:cNvSpPr txBox="1"/>
      </xdr:nvSpPr>
      <xdr:spPr>
        <a:xfrm>
          <a:off x="6405880" y="52565300"/>
          <a:ext cx="288290" cy="862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88288" cy="710565"/>
    <xdr:sp>
      <xdr:nvSpPr>
        <xdr:cNvPr id="100" name="textbox1" hidden="1"/>
        <xdr:cNvSpPr txBox="1"/>
      </xdr:nvSpPr>
      <xdr:spPr>
        <a:xfrm>
          <a:off x="6405880" y="52565300"/>
          <a:ext cx="288290" cy="710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288288" cy="710565"/>
    <xdr:sp>
      <xdr:nvSpPr>
        <xdr:cNvPr id="101" name="textbox1" hidden="1"/>
        <xdr:cNvSpPr txBox="1"/>
      </xdr:nvSpPr>
      <xdr:spPr>
        <a:xfrm>
          <a:off x="6405880" y="52565300"/>
          <a:ext cx="288290" cy="7105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61</xdr:row>
      <xdr:rowOff>0</xdr:rowOff>
    </xdr:from>
    <xdr:ext cx="288288" cy="710565"/>
    <xdr:sp>
      <xdr:nvSpPr>
        <xdr:cNvPr id="102" name="textbox1" hidden="1"/>
        <xdr:cNvSpPr txBox="1"/>
      </xdr:nvSpPr>
      <xdr:spPr>
        <a:xfrm>
          <a:off x="6837045" y="52565300"/>
          <a:ext cx="288290" cy="7105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529590"/>
    <xdr:sp>
      <xdr:nvSpPr>
        <xdr:cNvPr id="103" name="textbox1"/>
        <xdr:cNvSpPr txBox="1"/>
      </xdr:nvSpPr>
      <xdr:spPr>
        <a:xfrm>
          <a:off x="6405880" y="525653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801369"/>
    <xdr:sp>
      <xdr:nvSpPr>
        <xdr:cNvPr id="104" name="textbox1"/>
        <xdr:cNvSpPr txBox="1"/>
      </xdr:nvSpPr>
      <xdr:spPr>
        <a:xfrm>
          <a:off x="6405880" y="52565300"/>
          <a:ext cx="196850" cy="800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1035048"/>
    <xdr:sp>
      <xdr:nvSpPr>
        <xdr:cNvPr id="105" name="textbox1"/>
        <xdr:cNvSpPr txBox="1"/>
      </xdr:nvSpPr>
      <xdr:spPr>
        <a:xfrm>
          <a:off x="6405880" y="52565300"/>
          <a:ext cx="196850" cy="10344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61</xdr:row>
      <xdr:rowOff>0</xdr:rowOff>
    </xdr:from>
    <xdr:ext cx="183243" cy="529590"/>
    <xdr:sp>
      <xdr:nvSpPr>
        <xdr:cNvPr id="106" name="textbox1"/>
        <xdr:cNvSpPr txBox="1"/>
      </xdr:nvSpPr>
      <xdr:spPr>
        <a:xfrm>
          <a:off x="6414135" y="52565300"/>
          <a:ext cx="18351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87476" cy="824865"/>
    <xdr:sp>
      <xdr:nvSpPr>
        <xdr:cNvPr id="107" name="textbox1"/>
        <xdr:cNvSpPr txBox="1"/>
      </xdr:nvSpPr>
      <xdr:spPr>
        <a:xfrm>
          <a:off x="6415405" y="52565300"/>
          <a:ext cx="187960" cy="824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87476" cy="681990"/>
    <xdr:sp>
      <xdr:nvSpPr>
        <xdr:cNvPr id="108" name="textbox1"/>
        <xdr:cNvSpPr txBox="1"/>
      </xdr:nvSpPr>
      <xdr:spPr>
        <a:xfrm>
          <a:off x="6415405" y="52565300"/>
          <a:ext cx="187960" cy="681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87476" cy="834390"/>
    <xdr:sp>
      <xdr:nvSpPr>
        <xdr:cNvPr id="109" name="textbox1"/>
        <xdr:cNvSpPr txBox="1"/>
      </xdr:nvSpPr>
      <xdr:spPr>
        <a:xfrm>
          <a:off x="6415405" y="52565300"/>
          <a:ext cx="187960" cy="834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61</xdr:row>
      <xdr:rowOff>0</xdr:rowOff>
    </xdr:from>
    <xdr:ext cx="196850" cy="529590"/>
    <xdr:sp>
      <xdr:nvSpPr>
        <xdr:cNvPr id="110" name="textbox1"/>
        <xdr:cNvSpPr txBox="1"/>
      </xdr:nvSpPr>
      <xdr:spPr>
        <a:xfrm>
          <a:off x="6415405" y="525653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529590"/>
    <xdr:sp>
      <xdr:nvSpPr>
        <xdr:cNvPr id="113" name="textbox1"/>
        <xdr:cNvSpPr txBox="1"/>
      </xdr:nvSpPr>
      <xdr:spPr>
        <a:xfrm>
          <a:off x="5742940" y="525653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801369"/>
    <xdr:sp>
      <xdr:nvSpPr>
        <xdr:cNvPr id="115" name="textbox1"/>
        <xdr:cNvSpPr txBox="1"/>
      </xdr:nvSpPr>
      <xdr:spPr>
        <a:xfrm>
          <a:off x="5742940" y="52565300"/>
          <a:ext cx="196850" cy="800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87476" cy="824865"/>
    <xdr:sp>
      <xdr:nvSpPr>
        <xdr:cNvPr id="121" name="textbox1"/>
        <xdr:cNvSpPr txBox="1"/>
      </xdr:nvSpPr>
      <xdr:spPr>
        <a:xfrm>
          <a:off x="5752465" y="52565300"/>
          <a:ext cx="187960" cy="824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87476" cy="681990"/>
    <xdr:sp>
      <xdr:nvSpPr>
        <xdr:cNvPr id="122" name="textbox1"/>
        <xdr:cNvSpPr txBox="1"/>
      </xdr:nvSpPr>
      <xdr:spPr>
        <a:xfrm>
          <a:off x="5752465" y="52565300"/>
          <a:ext cx="187960" cy="681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87476" cy="834390"/>
    <xdr:sp>
      <xdr:nvSpPr>
        <xdr:cNvPr id="123" name="textbox1"/>
        <xdr:cNvSpPr txBox="1"/>
      </xdr:nvSpPr>
      <xdr:spPr>
        <a:xfrm>
          <a:off x="5752465" y="52565300"/>
          <a:ext cx="187960" cy="834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61</xdr:row>
      <xdr:rowOff>0</xdr:rowOff>
    </xdr:from>
    <xdr:ext cx="196850" cy="529590"/>
    <xdr:sp>
      <xdr:nvSpPr>
        <xdr:cNvPr id="124" name="textbox1"/>
        <xdr:cNvSpPr txBox="1"/>
      </xdr:nvSpPr>
      <xdr:spPr>
        <a:xfrm>
          <a:off x="5752465" y="525653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61</xdr:row>
      <xdr:rowOff>0</xdr:rowOff>
    </xdr:from>
    <xdr:ext cx="183243" cy="529590"/>
    <xdr:sp>
      <xdr:nvSpPr>
        <xdr:cNvPr id="125" name="textbox1"/>
        <xdr:cNvSpPr txBox="1"/>
      </xdr:nvSpPr>
      <xdr:spPr>
        <a:xfrm>
          <a:off x="5751195" y="52565300"/>
          <a:ext cx="18351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61</xdr:row>
      <xdr:rowOff>0</xdr:rowOff>
    </xdr:from>
    <xdr:ext cx="196850" cy="529590"/>
    <xdr:sp>
      <xdr:nvSpPr>
        <xdr:cNvPr id="128" name="textbox1"/>
        <xdr:cNvSpPr txBox="1"/>
      </xdr:nvSpPr>
      <xdr:spPr>
        <a:xfrm>
          <a:off x="2392680" y="525653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806453"/>
    <xdr:sp>
      <xdr:nvSpPr>
        <xdr:cNvPr id="129" name="textbox1"/>
        <xdr:cNvSpPr txBox="1"/>
      </xdr:nvSpPr>
      <xdr:spPr>
        <a:xfrm>
          <a:off x="5742940" y="52565300"/>
          <a:ext cx="196850" cy="8064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61</xdr:row>
      <xdr:rowOff>0</xdr:rowOff>
    </xdr:from>
    <xdr:ext cx="76200" cy="560705"/>
    <xdr:sp>
      <xdr:nvSpPr>
        <xdr:cNvPr id="130" name="textbox1"/>
        <xdr:cNvSpPr txBox="1"/>
      </xdr:nvSpPr>
      <xdr:spPr>
        <a:xfrm flipH="1" flipV="1">
          <a:off x="5885815" y="52565300"/>
          <a:ext cx="76200" cy="5607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61</xdr:row>
      <xdr:rowOff>0</xdr:rowOff>
    </xdr:from>
    <xdr:ext cx="196850" cy="681990"/>
    <xdr:sp>
      <xdr:nvSpPr>
        <xdr:cNvPr id="135" name="textbox1"/>
        <xdr:cNvSpPr txBox="1"/>
      </xdr:nvSpPr>
      <xdr:spPr>
        <a:xfrm>
          <a:off x="5742940" y="52565300"/>
          <a:ext cx="196850" cy="681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61</xdr:row>
      <xdr:rowOff>0</xdr:rowOff>
    </xdr:from>
    <xdr:ext cx="196850" cy="681990"/>
    <xdr:sp>
      <xdr:nvSpPr>
        <xdr:cNvPr id="138" name="textbox1"/>
        <xdr:cNvSpPr txBox="1"/>
      </xdr:nvSpPr>
      <xdr:spPr>
        <a:xfrm>
          <a:off x="6405880" y="52565300"/>
          <a:ext cx="196850" cy="681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661035"/>
    <xdr:sp>
      <xdr:nvSpPr>
        <xdr:cNvPr id="257" name="textbox1"/>
        <xdr:cNvSpPr txBox="1"/>
      </xdr:nvSpPr>
      <xdr:spPr>
        <a:xfrm>
          <a:off x="6405880" y="51092100"/>
          <a:ext cx="196850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932814"/>
    <xdr:sp>
      <xdr:nvSpPr>
        <xdr:cNvPr id="258" name="textbox1"/>
        <xdr:cNvSpPr txBox="1"/>
      </xdr:nvSpPr>
      <xdr:spPr>
        <a:xfrm>
          <a:off x="6405880" y="51092100"/>
          <a:ext cx="196850" cy="9321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60</xdr:row>
      <xdr:rowOff>0</xdr:rowOff>
    </xdr:from>
    <xdr:ext cx="183243" cy="661035"/>
    <xdr:sp>
      <xdr:nvSpPr>
        <xdr:cNvPr id="259" name="textbox1"/>
        <xdr:cNvSpPr txBox="1"/>
      </xdr:nvSpPr>
      <xdr:spPr>
        <a:xfrm>
          <a:off x="6414135" y="51092100"/>
          <a:ext cx="183515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87476" cy="956310"/>
    <xdr:sp>
      <xdr:nvSpPr>
        <xdr:cNvPr id="260" name="textbox1"/>
        <xdr:cNvSpPr txBox="1"/>
      </xdr:nvSpPr>
      <xdr:spPr>
        <a:xfrm>
          <a:off x="6415405" y="51092100"/>
          <a:ext cx="187960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87476" cy="813435"/>
    <xdr:sp>
      <xdr:nvSpPr>
        <xdr:cNvPr id="261" name="textbox1"/>
        <xdr:cNvSpPr txBox="1"/>
      </xdr:nvSpPr>
      <xdr:spPr>
        <a:xfrm>
          <a:off x="6415405" y="51092100"/>
          <a:ext cx="187960" cy="8134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87476" cy="965835"/>
    <xdr:sp>
      <xdr:nvSpPr>
        <xdr:cNvPr id="262" name="textbox1"/>
        <xdr:cNvSpPr txBox="1"/>
      </xdr:nvSpPr>
      <xdr:spPr>
        <a:xfrm>
          <a:off x="6415405" y="51092100"/>
          <a:ext cx="187960" cy="9658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96850" cy="661035"/>
    <xdr:sp>
      <xdr:nvSpPr>
        <xdr:cNvPr id="263" name="textbox1"/>
        <xdr:cNvSpPr txBox="1"/>
      </xdr:nvSpPr>
      <xdr:spPr>
        <a:xfrm>
          <a:off x="6415405" y="51092100"/>
          <a:ext cx="196850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712470"/>
    <xdr:sp>
      <xdr:nvSpPr>
        <xdr:cNvPr id="264" name="textbox1"/>
        <xdr:cNvSpPr txBox="1"/>
      </xdr:nvSpPr>
      <xdr:spPr>
        <a:xfrm>
          <a:off x="6405880" y="51092100"/>
          <a:ext cx="196850" cy="7124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797559"/>
    <xdr:sp>
      <xdr:nvSpPr>
        <xdr:cNvPr id="266" name="textbox1"/>
        <xdr:cNvSpPr txBox="1"/>
      </xdr:nvSpPr>
      <xdr:spPr>
        <a:xfrm>
          <a:off x="6405880" y="51092100"/>
          <a:ext cx="196850" cy="796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1035048"/>
    <xdr:sp>
      <xdr:nvSpPr>
        <xdr:cNvPr id="267" name="textbox1"/>
        <xdr:cNvSpPr txBox="1"/>
      </xdr:nvSpPr>
      <xdr:spPr>
        <a:xfrm>
          <a:off x="6405880" y="51092100"/>
          <a:ext cx="196850" cy="10344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87476" cy="821055"/>
    <xdr:sp>
      <xdr:nvSpPr>
        <xdr:cNvPr id="268" name="textbox1"/>
        <xdr:cNvSpPr txBox="1"/>
      </xdr:nvSpPr>
      <xdr:spPr>
        <a:xfrm>
          <a:off x="6415405" y="51092100"/>
          <a:ext cx="187960" cy="8210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87476" cy="609600"/>
    <xdr:sp>
      <xdr:nvSpPr>
        <xdr:cNvPr id="269" name="textbox1"/>
        <xdr:cNvSpPr txBox="1"/>
      </xdr:nvSpPr>
      <xdr:spPr>
        <a:xfrm>
          <a:off x="6415405" y="51092100"/>
          <a:ext cx="18796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848358"/>
    <xdr:sp>
      <xdr:nvSpPr>
        <xdr:cNvPr id="270" name="textbox1"/>
        <xdr:cNvSpPr txBox="1"/>
      </xdr:nvSpPr>
      <xdr:spPr>
        <a:xfrm>
          <a:off x="6405880" y="51092100"/>
          <a:ext cx="196850" cy="847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842010"/>
    <xdr:sp>
      <xdr:nvSpPr>
        <xdr:cNvPr id="271" name="textbox1"/>
        <xdr:cNvSpPr txBox="1"/>
      </xdr:nvSpPr>
      <xdr:spPr>
        <a:xfrm>
          <a:off x="6405880" y="51092100"/>
          <a:ext cx="196850" cy="8420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87476" cy="956310"/>
    <xdr:sp>
      <xdr:nvSpPr>
        <xdr:cNvPr id="272" name="textbox1"/>
        <xdr:cNvSpPr txBox="1"/>
      </xdr:nvSpPr>
      <xdr:spPr>
        <a:xfrm>
          <a:off x="6415405" y="51092100"/>
          <a:ext cx="187960" cy="9563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60</xdr:row>
      <xdr:rowOff>0</xdr:rowOff>
    </xdr:from>
    <xdr:ext cx="196850" cy="661035"/>
    <xdr:sp>
      <xdr:nvSpPr>
        <xdr:cNvPr id="273" name="textbox1"/>
        <xdr:cNvSpPr txBox="1"/>
      </xdr:nvSpPr>
      <xdr:spPr>
        <a:xfrm>
          <a:off x="6360795" y="51092100"/>
          <a:ext cx="196850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60</xdr:row>
      <xdr:rowOff>0</xdr:rowOff>
    </xdr:from>
    <xdr:to>
      <xdr:col>8</xdr:col>
      <xdr:colOff>243860</xdr:colOff>
      <xdr:row>60</xdr:row>
      <xdr:rowOff>932815</xdr:rowOff>
    </xdr:to>
    <xdr:sp>
      <xdr:nvSpPr>
        <xdr:cNvPr id="274" name=" "/>
        <xdr:cNvSpPr txBox="1"/>
      </xdr:nvSpPr>
      <xdr:spPr>
        <a:xfrm>
          <a:off x="6405880" y="51092100"/>
          <a:ext cx="198755" cy="9328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60</xdr:row>
      <xdr:rowOff>0</xdr:rowOff>
    </xdr:from>
    <xdr:to>
      <xdr:col>8</xdr:col>
      <xdr:colOff>243860</xdr:colOff>
      <xdr:row>60</xdr:row>
      <xdr:rowOff>657225</xdr:rowOff>
    </xdr:to>
    <xdr:sp>
      <xdr:nvSpPr>
        <xdr:cNvPr id="275" name=" "/>
        <xdr:cNvSpPr txBox="1"/>
      </xdr:nvSpPr>
      <xdr:spPr>
        <a:xfrm>
          <a:off x="6405880" y="51092100"/>
          <a:ext cx="198755" cy="6572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60</xdr:row>
      <xdr:rowOff>0</xdr:rowOff>
    </xdr:from>
    <xdr:to>
      <xdr:col>8</xdr:col>
      <xdr:colOff>243860</xdr:colOff>
      <xdr:row>60</xdr:row>
      <xdr:rowOff>659765</xdr:rowOff>
    </xdr:to>
    <xdr:sp>
      <xdr:nvSpPr>
        <xdr:cNvPr id="276" name=" "/>
        <xdr:cNvSpPr txBox="1"/>
      </xdr:nvSpPr>
      <xdr:spPr>
        <a:xfrm>
          <a:off x="6405880" y="51092100"/>
          <a:ext cx="198755" cy="6597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60</xdr:row>
      <xdr:rowOff>0</xdr:rowOff>
    </xdr:from>
    <xdr:to>
      <xdr:col>8</xdr:col>
      <xdr:colOff>243860</xdr:colOff>
      <xdr:row>60</xdr:row>
      <xdr:rowOff>640715</xdr:rowOff>
    </xdr:to>
    <xdr:sp>
      <xdr:nvSpPr>
        <xdr:cNvPr id="277" name=" "/>
        <xdr:cNvSpPr txBox="1"/>
      </xdr:nvSpPr>
      <xdr:spPr>
        <a:xfrm>
          <a:off x="6405880" y="51092100"/>
          <a:ext cx="198755" cy="6407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60</xdr:row>
      <xdr:rowOff>0</xdr:rowOff>
    </xdr:from>
    <xdr:to>
      <xdr:col>8</xdr:col>
      <xdr:colOff>243860</xdr:colOff>
      <xdr:row>60</xdr:row>
      <xdr:rowOff>928370</xdr:rowOff>
    </xdr:to>
    <xdr:sp>
      <xdr:nvSpPr>
        <xdr:cNvPr id="278" name=" "/>
        <xdr:cNvSpPr txBox="1"/>
      </xdr:nvSpPr>
      <xdr:spPr>
        <a:xfrm>
          <a:off x="6405880" y="51092100"/>
          <a:ext cx="198755" cy="92837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60</xdr:row>
      <xdr:rowOff>0</xdr:rowOff>
    </xdr:from>
    <xdr:to>
      <xdr:col>8</xdr:col>
      <xdr:colOff>243860</xdr:colOff>
      <xdr:row>60</xdr:row>
      <xdr:rowOff>945515</xdr:rowOff>
    </xdr:to>
    <xdr:sp>
      <xdr:nvSpPr>
        <xdr:cNvPr id="279" name=" "/>
        <xdr:cNvSpPr txBox="1"/>
      </xdr:nvSpPr>
      <xdr:spPr>
        <a:xfrm>
          <a:off x="6405880" y="51092100"/>
          <a:ext cx="198755" cy="9455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60</xdr:row>
      <xdr:rowOff>0</xdr:rowOff>
    </xdr:from>
    <xdr:to>
      <xdr:col>8</xdr:col>
      <xdr:colOff>243860</xdr:colOff>
      <xdr:row>60</xdr:row>
      <xdr:rowOff>853440</xdr:rowOff>
    </xdr:to>
    <xdr:sp>
      <xdr:nvSpPr>
        <xdr:cNvPr id="280" name=" "/>
        <xdr:cNvSpPr txBox="1"/>
      </xdr:nvSpPr>
      <xdr:spPr>
        <a:xfrm>
          <a:off x="6405880" y="51092100"/>
          <a:ext cx="198755" cy="8534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60</xdr:row>
      <xdr:rowOff>0</xdr:rowOff>
    </xdr:from>
    <xdr:ext cx="242569" cy="803910"/>
    <xdr:sp>
      <xdr:nvSpPr>
        <xdr:cNvPr id="281" name="textbox1"/>
        <xdr:cNvSpPr txBox="1"/>
      </xdr:nvSpPr>
      <xdr:spPr>
        <a:xfrm>
          <a:off x="6405880" y="51092100"/>
          <a:ext cx="242570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242720" cy="956310"/>
    <xdr:sp>
      <xdr:nvSpPr>
        <xdr:cNvPr id="282" name="textbox1" hidden="1"/>
        <xdr:cNvSpPr txBox="1"/>
      </xdr:nvSpPr>
      <xdr:spPr>
        <a:xfrm>
          <a:off x="6415405" y="51092100"/>
          <a:ext cx="243205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252094" cy="803910"/>
    <xdr:sp>
      <xdr:nvSpPr>
        <xdr:cNvPr id="283" name="textbox1" hidden="1"/>
        <xdr:cNvSpPr txBox="1"/>
      </xdr:nvSpPr>
      <xdr:spPr>
        <a:xfrm>
          <a:off x="6415405" y="51092100"/>
          <a:ext cx="252095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60</xdr:row>
      <xdr:rowOff>0</xdr:rowOff>
    </xdr:from>
    <xdr:ext cx="237202" cy="803910"/>
    <xdr:sp>
      <xdr:nvSpPr>
        <xdr:cNvPr id="284" name="textbox1" hidden="1"/>
        <xdr:cNvSpPr txBox="1"/>
      </xdr:nvSpPr>
      <xdr:spPr>
        <a:xfrm>
          <a:off x="6414135" y="51092100"/>
          <a:ext cx="237490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42569" cy="956310"/>
    <xdr:sp>
      <xdr:nvSpPr>
        <xdr:cNvPr id="285" name="textbox1" hidden="1"/>
        <xdr:cNvSpPr txBox="1"/>
      </xdr:nvSpPr>
      <xdr:spPr>
        <a:xfrm>
          <a:off x="6405880" y="51092100"/>
          <a:ext cx="242570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42569" cy="803910"/>
    <xdr:sp>
      <xdr:nvSpPr>
        <xdr:cNvPr id="286" name="textbox1" hidden="1"/>
        <xdr:cNvSpPr txBox="1"/>
      </xdr:nvSpPr>
      <xdr:spPr>
        <a:xfrm>
          <a:off x="6405880" y="51092100"/>
          <a:ext cx="242570" cy="80391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42569" cy="803910"/>
    <xdr:sp>
      <xdr:nvSpPr>
        <xdr:cNvPr id="287" name="textbox1" hidden="1"/>
        <xdr:cNvSpPr txBox="1"/>
      </xdr:nvSpPr>
      <xdr:spPr>
        <a:xfrm rot="10800000">
          <a:off x="6405880" y="51092100"/>
          <a:ext cx="242570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88288" cy="956310"/>
    <xdr:sp>
      <xdr:nvSpPr>
        <xdr:cNvPr id="288" name="textbox1" hidden="1"/>
        <xdr:cNvSpPr txBox="1"/>
      </xdr:nvSpPr>
      <xdr:spPr>
        <a:xfrm>
          <a:off x="6405880" y="51092100"/>
          <a:ext cx="288290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88288" cy="803910"/>
    <xdr:sp>
      <xdr:nvSpPr>
        <xdr:cNvPr id="289" name="textbox1" hidden="1"/>
        <xdr:cNvSpPr txBox="1"/>
      </xdr:nvSpPr>
      <xdr:spPr>
        <a:xfrm>
          <a:off x="6405880" y="51092100"/>
          <a:ext cx="288290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88288" cy="803910"/>
    <xdr:sp>
      <xdr:nvSpPr>
        <xdr:cNvPr id="290" name="textbox1" hidden="1"/>
        <xdr:cNvSpPr txBox="1"/>
      </xdr:nvSpPr>
      <xdr:spPr>
        <a:xfrm>
          <a:off x="6405880" y="51092100"/>
          <a:ext cx="288290" cy="80391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42569" cy="942975"/>
    <xdr:sp>
      <xdr:nvSpPr>
        <xdr:cNvPr id="291" name="textbox1"/>
        <xdr:cNvSpPr txBox="1"/>
      </xdr:nvSpPr>
      <xdr:spPr>
        <a:xfrm>
          <a:off x="6405880" y="51092100"/>
          <a:ext cx="24257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242720" cy="942975"/>
    <xdr:sp>
      <xdr:nvSpPr>
        <xdr:cNvPr id="292" name="textbox1" hidden="1"/>
        <xdr:cNvSpPr txBox="1"/>
      </xdr:nvSpPr>
      <xdr:spPr>
        <a:xfrm>
          <a:off x="6415405" y="51092100"/>
          <a:ext cx="243205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252094" cy="942975"/>
    <xdr:sp>
      <xdr:nvSpPr>
        <xdr:cNvPr id="293" name="textbox1" hidden="1"/>
        <xdr:cNvSpPr txBox="1"/>
      </xdr:nvSpPr>
      <xdr:spPr>
        <a:xfrm>
          <a:off x="6415405" y="51092100"/>
          <a:ext cx="252095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60</xdr:row>
      <xdr:rowOff>0</xdr:rowOff>
    </xdr:from>
    <xdr:ext cx="237202" cy="942975"/>
    <xdr:sp>
      <xdr:nvSpPr>
        <xdr:cNvPr id="294" name="textbox1" hidden="1"/>
        <xdr:cNvSpPr txBox="1"/>
      </xdr:nvSpPr>
      <xdr:spPr>
        <a:xfrm>
          <a:off x="6414135" y="51092100"/>
          <a:ext cx="23749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42569" cy="942975"/>
    <xdr:sp>
      <xdr:nvSpPr>
        <xdr:cNvPr id="295" name="textbox1" hidden="1"/>
        <xdr:cNvSpPr txBox="1"/>
      </xdr:nvSpPr>
      <xdr:spPr>
        <a:xfrm>
          <a:off x="6405880" y="51092100"/>
          <a:ext cx="24257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42569" cy="942975"/>
    <xdr:sp>
      <xdr:nvSpPr>
        <xdr:cNvPr id="296" name="textbox1" hidden="1"/>
        <xdr:cNvSpPr txBox="1"/>
      </xdr:nvSpPr>
      <xdr:spPr>
        <a:xfrm>
          <a:off x="6405880" y="51092100"/>
          <a:ext cx="242570" cy="94297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42569" cy="942975"/>
    <xdr:sp>
      <xdr:nvSpPr>
        <xdr:cNvPr id="297" name="textbox1" hidden="1"/>
        <xdr:cNvSpPr txBox="1"/>
      </xdr:nvSpPr>
      <xdr:spPr>
        <a:xfrm rot="10800000">
          <a:off x="6405880" y="51092100"/>
          <a:ext cx="24257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88288" cy="942975"/>
    <xdr:sp>
      <xdr:nvSpPr>
        <xdr:cNvPr id="298" name="textbox1" hidden="1"/>
        <xdr:cNvSpPr txBox="1"/>
      </xdr:nvSpPr>
      <xdr:spPr>
        <a:xfrm>
          <a:off x="6405880" y="51092100"/>
          <a:ext cx="28829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88288" cy="942975"/>
    <xdr:sp>
      <xdr:nvSpPr>
        <xdr:cNvPr id="299" name="textbox1" hidden="1"/>
        <xdr:cNvSpPr txBox="1"/>
      </xdr:nvSpPr>
      <xdr:spPr>
        <a:xfrm>
          <a:off x="6405880" y="51092100"/>
          <a:ext cx="28829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288288" cy="942975"/>
    <xdr:sp>
      <xdr:nvSpPr>
        <xdr:cNvPr id="300" name="textbox1" hidden="1"/>
        <xdr:cNvSpPr txBox="1"/>
      </xdr:nvSpPr>
      <xdr:spPr>
        <a:xfrm>
          <a:off x="6405880" y="51092100"/>
          <a:ext cx="288290" cy="94297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762000"/>
    <xdr:sp>
      <xdr:nvSpPr>
        <xdr:cNvPr id="301" name="textbox1"/>
        <xdr:cNvSpPr txBox="1"/>
      </xdr:nvSpPr>
      <xdr:spPr>
        <a:xfrm>
          <a:off x="6405880" y="51092100"/>
          <a:ext cx="19685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1033779"/>
    <xdr:sp>
      <xdr:nvSpPr>
        <xdr:cNvPr id="302" name="textbox1"/>
        <xdr:cNvSpPr txBox="1"/>
      </xdr:nvSpPr>
      <xdr:spPr>
        <a:xfrm>
          <a:off x="6405880" y="51092100"/>
          <a:ext cx="196850" cy="10331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60</xdr:row>
      <xdr:rowOff>0</xdr:rowOff>
    </xdr:from>
    <xdr:ext cx="183243" cy="762000"/>
    <xdr:sp>
      <xdr:nvSpPr>
        <xdr:cNvPr id="303" name="textbox1"/>
        <xdr:cNvSpPr txBox="1"/>
      </xdr:nvSpPr>
      <xdr:spPr>
        <a:xfrm>
          <a:off x="6414135" y="51092100"/>
          <a:ext cx="18351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87476" cy="1057275"/>
    <xdr:sp>
      <xdr:nvSpPr>
        <xdr:cNvPr id="304" name="textbox1"/>
        <xdr:cNvSpPr txBox="1"/>
      </xdr:nvSpPr>
      <xdr:spPr>
        <a:xfrm>
          <a:off x="6415405" y="51092100"/>
          <a:ext cx="187960" cy="10572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87476" cy="914400"/>
    <xdr:sp>
      <xdr:nvSpPr>
        <xdr:cNvPr id="305" name="textbox1"/>
        <xdr:cNvSpPr txBox="1"/>
      </xdr:nvSpPr>
      <xdr:spPr>
        <a:xfrm>
          <a:off x="6415405" y="51092100"/>
          <a:ext cx="187960" cy="9144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87476" cy="1066800"/>
    <xdr:sp>
      <xdr:nvSpPr>
        <xdr:cNvPr id="306" name="textbox1"/>
        <xdr:cNvSpPr txBox="1"/>
      </xdr:nvSpPr>
      <xdr:spPr>
        <a:xfrm>
          <a:off x="6415405" y="51092100"/>
          <a:ext cx="187960" cy="1066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60</xdr:row>
      <xdr:rowOff>0</xdr:rowOff>
    </xdr:from>
    <xdr:ext cx="196850" cy="762000"/>
    <xdr:sp>
      <xdr:nvSpPr>
        <xdr:cNvPr id="307" name="textbox1"/>
        <xdr:cNvSpPr txBox="1"/>
      </xdr:nvSpPr>
      <xdr:spPr>
        <a:xfrm>
          <a:off x="6415405" y="51092100"/>
          <a:ext cx="19685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60</xdr:row>
      <xdr:rowOff>0</xdr:rowOff>
    </xdr:from>
    <xdr:ext cx="196850" cy="914400"/>
    <xdr:sp>
      <xdr:nvSpPr>
        <xdr:cNvPr id="318" name="textbox1"/>
        <xdr:cNvSpPr txBox="1"/>
      </xdr:nvSpPr>
      <xdr:spPr>
        <a:xfrm>
          <a:off x="6405880" y="51092100"/>
          <a:ext cx="196850" cy="9144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60</xdr:row>
      <xdr:rowOff>0</xdr:rowOff>
    </xdr:from>
    <xdr:ext cx="288288" cy="803910"/>
    <xdr:sp>
      <xdr:nvSpPr>
        <xdr:cNvPr id="401" name="textbox1" hidden="1"/>
        <xdr:cNvSpPr txBox="1"/>
      </xdr:nvSpPr>
      <xdr:spPr>
        <a:xfrm>
          <a:off x="6837045" y="51092100"/>
          <a:ext cx="288290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60</xdr:row>
      <xdr:rowOff>0</xdr:rowOff>
    </xdr:from>
    <xdr:ext cx="288288" cy="956310"/>
    <xdr:sp>
      <xdr:nvSpPr>
        <xdr:cNvPr id="402" name="textbox1" hidden="1"/>
        <xdr:cNvSpPr txBox="1"/>
      </xdr:nvSpPr>
      <xdr:spPr>
        <a:xfrm>
          <a:off x="6837045" y="51092100"/>
          <a:ext cx="288290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60</xdr:row>
      <xdr:rowOff>0</xdr:rowOff>
    </xdr:from>
    <xdr:ext cx="288288" cy="803910"/>
    <xdr:sp>
      <xdr:nvSpPr>
        <xdr:cNvPr id="403" name="textbox1" hidden="1"/>
        <xdr:cNvSpPr txBox="1"/>
      </xdr:nvSpPr>
      <xdr:spPr>
        <a:xfrm>
          <a:off x="6837045" y="51092100"/>
          <a:ext cx="288290" cy="80391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60</xdr:row>
      <xdr:rowOff>0</xdr:rowOff>
    </xdr:from>
    <xdr:ext cx="288288" cy="942975"/>
    <xdr:sp>
      <xdr:nvSpPr>
        <xdr:cNvPr id="404" name="textbox1" hidden="1"/>
        <xdr:cNvSpPr txBox="1"/>
      </xdr:nvSpPr>
      <xdr:spPr>
        <a:xfrm>
          <a:off x="6837045" y="51092100"/>
          <a:ext cx="28829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60</xdr:row>
      <xdr:rowOff>0</xdr:rowOff>
    </xdr:from>
    <xdr:ext cx="288288" cy="942975"/>
    <xdr:sp>
      <xdr:nvSpPr>
        <xdr:cNvPr id="405" name="textbox1" hidden="1"/>
        <xdr:cNvSpPr txBox="1"/>
      </xdr:nvSpPr>
      <xdr:spPr>
        <a:xfrm>
          <a:off x="6837045" y="51092100"/>
          <a:ext cx="28829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60</xdr:row>
      <xdr:rowOff>0</xdr:rowOff>
    </xdr:from>
    <xdr:ext cx="288288" cy="942975"/>
    <xdr:sp>
      <xdr:nvSpPr>
        <xdr:cNvPr id="406" name="textbox1" hidden="1"/>
        <xdr:cNvSpPr txBox="1"/>
      </xdr:nvSpPr>
      <xdr:spPr>
        <a:xfrm>
          <a:off x="6837045" y="51092100"/>
          <a:ext cx="288290" cy="94297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92</xdr:row>
      <xdr:rowOff>0</xdr:rowOff>
    </xdr:from>
    <xdr:ext cx="183243" cy="965200"/>
    <xdr:sp>
      <xdr:nvSpPr>
        <xdr:cNvPr id="407" name="textbox1"/>
        <xdr:cNvSpPr txBox="1"/>
      </xdr:nvSpPr>
      <xdr:spPr>
        <a:xfrm>
          <a:off x="6414135" y="80797400"/>
          <a:ext cx="183515" cy="965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106</xdr:row>
      <xdr:rowOff>509905</xdr:rowOff>
    </xdr:to>
    <xdr:sp>
      <xdr:nvSpPr>
        <xdr:cNvPr id="413" name=" "/>
        <xdr:cNvSpPr txBox="1"/>
      </xdr:nvSpPr>
      <xdr:spPr>
        <a:xfrm>
          <a:off x="5742940" y="93065600"/>
          <a:ext cx="198755" cy="5099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106</xdr:row>
      <xdr:rowOff>62865</xdr:rowOff>
    </xdr:to>
    <xdr:sp>
      <xdr:nvSpPr>
        <xdr:cNvPr id="414" name=" "/>
        <xdr:cNvSpPr txBox="1"/>
      </xdr:nvSpPr>
      <xdr:spPr>
        <a:xfrm>
          <a:off x="5742940" y="93065600"/>
          <a:ext cx="198755" cy="628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106</xdr:row>
      <xdr:rowOff>65405</xdr:rowOff>
    </xdr:to>
    <xdr:sp>
      <xdr:nvSpPr>
        <xdr:cNvPr id="415" name=" "/>
        <xdr:cNvSpPr txBox="1"/>
      </xdr:nvSpPr>
      <xdr:spPr>
        <a:xfrm>
          <a:off x="5742940" y="93065600"/>
          <a:ext cx="198755" cy="654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106</xdr:row>
      <xdr:rowOff>61595</xdr:rowOff>
    </xdr:to>
    <xdr:sp>
      <xdr:nvSpPr>
        <xdr:cNvPr id="416" name=" "/>
        <xdr:cNvSpPr txBox="1"/>
      </xdr:nvSpPr>
      <xdr:spPr>
        <a:xfrm>
          <a:off x="5742940" y="93065600"/>
          <a:ext cx="198755" cy="615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107</xdr:row>
      <xdr:rowOff>149225</xdr:rowOff>
    </xdr:to>
    <xdr:sp>
      <xdr:nvSpPr>
        <xdr:cNvPr id="417" name=" "/>
        <xdr:cNvSpPr txBox="1"/>
      </xdr:nvSpPr>
      <xdr:spPr>
        <a:xfrm>
          <a:off x="5742940" y="93065600"/>
          <a:ext cx="198755" cy="9747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107</xdr:row>
      <xdr:rowOff>48260</xdr:rowOff>
    </xdr:to>
    <xdr:sp>
      <xdr:nvSpPr>
        <xdr:cNvPr id="418" name=" "/>
        <xdr:cNvSpPr txBox="1"/>
      </xdr:nvSpPr>
      <xdr:spPr>
        <a:xfrm>
          <a:off x="5742940" y="93065600"/>
          <a:ext cx="198755" cy="8737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106</xdr:row>
      <xdr:rowOff>227965</xdr:rowOff>
    </xdr:to>
    <xdr:sp>
      <xdr:nvSpPr>
        <xdr:cNvPr id="419" name=" "/>
        <xdr:cNvSpPr txBox="1"/>
      </xdr:nvSpPr>
      <xdr:spPr>
        <a:xfrm>
          <a:off x="5742940" y="93065600"/>
          <a:ext cx="198755" cy="2279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106</xdr:row>
      <xdr:rowOff>126365</xdr:rowOff>
    </xdr:to>
    <xdr:sp>
      <xdr:nvSpPr>
        <xdr:cNvPr id="420" name=" "/>
        <xdr:cNvSpPr txBox="1"/>
      </xdr:nvSpPr>
      <xdr:spPr>
        <a:xfrm>
          <a:off x="5742940" y="93065600"/>
          <a:ext cx="198755" cy="1263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106</xdr:row>
      <xdr:rowOff>60960</xdr:rowOff>
    </xdr:to>
    <xdr:sp>
      <xdr:nvSpPr>
        <xdr:cNvPr id="421" name=" "/>
        <xdr:cNvSpPr txBox="1"/>
      </xdr:nvSpPr>
      <xdr:spPr>
        <a:xfrm>
          <a:off x="5742940" y="93065600"/>
          <a:ext cx="198755" cy="609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106</xdr:row>
      <xdr:rowOff>0</xdr:rowOff>
    </xdr:from>
    <xdr:to>
      <xdr:col>8</xdr:col>
      <xdr:colOff>243860</xdr:colOff>
      <xdr:row>106</xdr:row>
      <xdr:rowOff>509905</xdr:rowOff>
    </xdr:to>
    <xdr:sp>
      <xdr:nvSpPr>
        <xdr:cNvPr id="422" name=" "/>
        <xdr:cNvSpPr txBox="1"/>
      </xdr:nvSpPr>
      <xdr:spPr>
        <a:xfrm>
          <a:off x="6405880" y="93065600"/>
          <a:ext cx="198755" cy="5099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106</xdr:row>
      <xdr:rowOff>0</xdr:rowOff>
    </xdr:from>
    <xdr:to>
      <xdr:col>8</xdr:col>
      <xdr:colOff>243860</xdr:colOff>
      <xdr:row>106</xdr:row>
      <xdr:rowOff>62865</xdr:rowOff>
    </xdr:to>
    <xdr:sp>
      <xdr:nvSpPr>
        <xdr:cNvPr id="423" name=" "/>
        <xdr:cNvSpPr txBox="1"/>
      </xdr:nvSpPr>
      <xdr:spPr>
        <a:xfrm>
          <a:off x="6405880" y="93065600"/>
          <a:ext cx="198755" cy="628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106</xdr:row>
      <xdr:rowOff>0</xdr:rowOff>
    </xdr:from>
    <xdr:to>
      <xdr:col>8</xdr:col>
      <xdr:colOff>243860</xdr:colOff>
      <xdr:row>106</xdr:row>
      <xdr:rowOff>65405</xdr:rowOff>
    </xdr:to>
    <xdr:sp>
      <xdr:nvSpPr>
        <xdr:cNvPr id="424" name=" "/>
        <xdr:cNvSpPr txBox="1"/>
      </xdr:nvSpPr>
      <xdr:spPr>
        <a:xfrm>
          <a:off x="6405880" y="93065600"/>
          <a:ext cx="198755" cy="654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106</xdr:row>
      <xdr:rowOff>0</xdr:rowOff>
    </xdr:from>
    <xdr:to>
      <xdr:col>8</xdr:col>
      <xdr:colOff>243860</xdr:colOff>
      <xdr:row>106</xdr:row>
      <xdr:rowOff>61595</xdr:rowOff>
    </xdr:to>
    <xdr:sp>
      <xdr:nvSpPr>
        <xdr:cNvPr id="425" name=" "/>
        <xdr:cNvSpPr txBox="1"/>
      </xdr:nvSpPr>
      <xdr:spPr>
        <a:xfrm>
          <a:off x="6405880" y="93065600"/>
          <a:ext cx="198755" cy="615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106</xdr:row>
      <xdr:rowOff>0</xdr:rowOff>
    </xdr:from>
    <xdr:to>
      <xdr:col>8</xdr:col>
      <xdr:colOff>243860</xdr:colOff>
      <xdr:row>106</xdr:row>
      <xdr:rowOff>606425</xdr:rowOff>
    </xdr:to>
    <xdr:sp>
      <xdr:nvSpPr>
        <xdr:cNvPr id="426" name=" "/>
        <xdr:cNvSpPr txBox="1"/>
      </xdr:nvSpPr>
      <xdr:spPr>
        <a:xfrm>
          <a:off x="6405880" y="930656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106</xdr:row>
      <xdr:rowOff>0</xdr:rowOff>
    </xdr:from>
    <xdr:to>
      <xdr:col>8</xdr:col>
      <xdr:colOff>243860</xdr:colOff>
      <xdr:row>106</xdr:row>
      <xdr:rowOff>505460</xdr:rowOff>
    </xdr:to>
    <xdr:sp>
      <xdr:nvSpPr>
        <xdr:cNvPr id="427" name=" "/>
        <xdr:cNvSpPr txBox="1"/>
      </xdr:nvSpPr>
      <xdr:spPr>
        <a:xfrm>
          <a:off x="6405880" y="93065600"/>
          <a:ext cx="198755" cy="5054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106</xdr:row>
      <xdr:rowOff>0</xdr:rowOff>
    </xdr:from>
    <xdr:to>
      <xdr:col>8</xdr:col>
      <xdr:colOff>243860</xdr:colOff>
      <xdr:row>106</xdr:row>
      <xdr:rowOff>227965</xdr:rowOff>
    </xdr:to>
    <xdr:sp>
      <xdr:nvSpPr>
        <xdr:cNvPr id="428" name=" "/>
        <xdr:cNvSpPr txBox="1"/>
      </xdr:nvSpPr>
      <xdr:spPr>
        <a:xfrm>
          <a:off x="6405880" y="93065600"/>
          <a:ext cx="198755" cy="2279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106</xdr:row>
      <xdr:rowOff>0</xdr:rowOff>
    </xdr:from>
    <xdr:to>
      <xdr:col>8</xdr:col>
      <xdr:colOff>243860</xdr:colOff>
      <xdr:row>106</xdr:row>
      <xdr:rowOff>126365</xdr:rowOff>
    </xdr:to>
    <xdr:sp>
      <xdr:nvSpPr>
        <xdr:cNvPr id="429" name=" "/>
        <xdr:cNvSpPr txBox="1"/>
      </xdr:nvSpPr>
      <xdr:spPr>
        <a:xfrm>
          <a:off x="6405880" y="93065600"/>
          <a:ext cx="198755" cy="1263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106</xdr:row>
      <xdr:rowOff>0</xdr:rowOff>
    </xdr:from>
    <xdr:to>
      <xdr:col>8</xdr:col>
      <xdr:colOff>243860</xdr:colOff>
      <xdr:row>106</xdr:row>
      <xdr:rowOff>60960</xdr:rowOff>
    </xdr:to>
    <xdr:sp>
      <xdr:nvSpPr>
        <xdr:cNvPr id="430" name=" "/>
        <xdr:cNvSpPr txBox="1"/>
      </xdr:nvSpPr>
      <xdr:spPr>
        <a:xfrm>
          <a:off x="6405880" y="93065600"/>
          <a:ext cx="198755" cy="609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106</xdr:row>
      <xdr:rowOff>606425</xdr:rowOff>
    </xdr:to>
    <xdr:sp>
      <xdr:nvSpPr>
        <xdr:cNvPr id="431" name=" "/>
        <xdr:cNvSpPr txBox="1"/>
      </xdr:nvSpPr>
      <xdr:spPr>
        <a:xfrm>
          <a:off x="5742940" y="930656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4</xdr:col>
      <xdr:colOff>45719</xdr:colOff>
      <xdr:row>106</xdr:row>
      <xdr:rowOff>0</xdr:rowOff>
    </xdr:from>
    <xdr:ext cx="196850" cy="609600"/>
    <xdr:sp>
      <xdr:nvSpPr>
        <xdr:cNvPr id="432" name="textbox1" hidden="1"/>
        <xdr:cNvSpPr txBox="1"/>
      </xdr:nvSpPr>
      <xdr:spPr>
        <a:xfrm>
          <a:off x="2392680" y="930656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106</xdr:row>
      <xdr:rowOff>0</xdr:rowOff>
    </xdr:from>
    <xdr:ext cx="242569" cy="977900"/>
    <xdr:sp>
      <xdr:nvSpPr>
        <xdr:cNvPr id="433" name="textbox1" hidden="1"/>
        <xdr:cNvSpPr txBox="1"/>
      </xdr:nvSpPr>
      <xdr:spPr>
        <a:xfrm>
          <a:off x="2392680" y="93065600"/>
          <a:ext cx="242570" cy="977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0</xdr:colOff>
      <xdr:row>106</xdr:row>
      <xdr:rowOff>0</xdr:rowOff>
    </xdr:from>
    <xdr:ext cx="196850" cy="977900"/>
    <xdr:sp>
      <xdr:nvSpPr>
        <xdr:cNvPr id="434" name="textbox1" hidden="1"/>
        <xdr:cNvSpPr txBox="1"/>
      </xdr:nvSpPr>
      <xdr:spPr>
        <a:xfrm>
          <a:off x="2347595" y="93065600"/>
          <a:ext cx="196850" cy="977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106</xdr:row>
      <xdr:rowOff>0</xdr:rowOff>
    </xdr:from>
    <xdr:ext cx="196850" cy="1029335"/>
    <xdr:sp>
      <xdr:nvSpPr>
        <xdr:cNvPr id="435" name="textbox1" hidden="1"/>
        <xdr:cNvSpPr txBox="1"/>
      </xdr:nvSpPr>
      <xdr:spPr>
        <a:xfrm>
          <a:off x="2392680" y="93065600"/>
          <a:ext cx="196850" cy="10293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106</xdr:row>
      <xdr:rowOff>0</xdr:rowOff>
    </xdr:from>
    <xdr:ext cx="242569" cy="1029335"/>
    <xdr:sp>
      <xdr:nvSpPr>
        <xdr:cNvPr id="436" name="textbox1" hidden="1"/>
        <xdr:cNvSpPr txBox="1"/>
      </xdr:nvSpPr>
      <xdr:spPr>
        <a:xfrm>
          <a:off x="2392680" y="93065600"/>
          <a:ext cx="242570" cy="10293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6</xdr:col>
      <xdr:colOff>45105</xdr:colOff>
      <xdr:row>106</xdr:row>
      <xdr:rowOff>0</xdr:rowOff>
    </xdr:from>
    <xdr:to>
      <xdr:col>6</xdr:col>
      <xdr:colOff>243860</xdr:colOff>
      <xdr:row>106</xdr:row>
      <xdr:rowOff>606425</xdr:rowOff>
    </xdr:to>
    <xdr:sp>
      <xdr:nvSpPr>
        <xdr:cNvPr id="437" name=" "/>
        <xdr:cNvSpPr txBox="1"/>
      </xdr:nvSpPr>
      <xdr:spPr>
        <a:xfrm>
          <a:off x="5003800" y="930656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106</xdr:row>
      <xdr:rowOff>0</xdr:rowOff>
    </xdr:from>
    <xdr:to>
      <xdr:col>7</xdr:col>
      <xdr:colOff>243860</xdr:colOff>
      <xdr:row>106</xdr:row>
      <xdr:rowOff>505460</xdr:rowOff>
    </xdr:to>
    <xdr:sp>
      <xdr:nvSpPr>
        <xdr:cNvPr id="443" name=" "/>
        <xdr:cNvSpPr txBox="1"/>
      </xdr:nvSpPr>
      <xdr:spPr>
        <a:xfrm>
          <a:off x="5742940" y="93065600"/>
          <a:ext cx="198755" cy="5054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45105</xdr:colOff>
      <xdr:row>106</xdr:row>
      <xdr:rowOff>0</xdr:rowOff>
    </xdr:from>
    <xdr:to>
      <xdr:col>9</xdr:col>
      <xdr:colOff>243860</xdr:colOff>
      <xdr:row>106</xdr:row>
      <xdr:rowOff>606425</xdr:rowOff>
    </xdr:to>
    <xdr:sp>
      <xdr:nvSpPr>
        <xdr:cNvPr id="451" name=" "/>
        <xdr:cNvSpPr txBox="1"/>
      </xdr:nvSpPr>
      <xdr:spPr>
        <a:xfrm>
          <a:off x="6837045" y="930656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4</xdr:col>
      <xdr:colOff>45719</xdr:colOff>
      <xdr:row>106</xdr:row>
      <xdr:rowOff>0</xdr:rowOff>
    </xdr:from>
    <xdr:ext cx="242569" cy="609600"/>
    <xdr:sp>
      <xdr:nvSpPr>
        <xdr:cNvPr id="458" name="textbox1" hidden="1"/>
        <xdr:cNvSpPr txBox="1"/>
      </xdr:nvSpPr>
      <xdr:spPr>
        <a:xfrm>
          <a:off x="2392680" y="930656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0</xdr:colOff>
      <xdr:row>106</xdr:row>
      <xdr:rowOff>0</xdr:rowOff>
    </xdr:from>
    <xdr:ext cx="196850" cy="609600"/>
    <xdr:sp>
      <xdr:nvSpPr>
        <xdr:cNvPr id="459" name="textbox1" hidden="1"/>
        <xdr:cNvSpPr txBox="1"/>
      </xdr:nvSpPr>
      <xdr:spPr>
        <a:xfrm>
          <a:off x="2347595" y="930656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106</xdr:row>
      <xdr:rowOff>0</xdr:rowOff>
    </xdr:from>
    <xdr:ext cx="196850" cy="876935"/>
    <xdr:sp>
      <xdr:nvSpPr>
        <xdr:cNvPr id="460" name="textbox1" hidden="1"/>
        <xdr:cNvSpPr txBox="1"/>
      </xdr:nvSpPr>
      <xdr:spPr>
        <a:xfrm>
          <a:off x="2392680" y="93065600"/>
          <a:ext cx="196850" cy="876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106</xdr:row>
      <xdr:rowOff>0</xdr:rowOff>
    </xdr:from>
    <xdr:ext cx="242569" cy="876935"/>
    <xdr:sp>
      <xdr:nvSpPr>
        <xdr:cNvPr id="461" name="textbox1" hidden="1"/>
        <xdr:cNvSpPr txBox="1"/>
      </xdr:nvSpPr>
      <xdr:spPr>
        <a:xfrm>
          <a:off x="2392680" y="93065600"/>
          <a:ext cx="242570" cy="876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1798316"/>
    <xdr:sp>
      <xdr:nvSpPr>
        <xdr:cNvPr id="463" name="textbox3"/>
        <xdr:cNvSpPr txBox="1"/>
      </xdr:nvSpPr>
      <xdr:spPr>
        <a:xfrm>
          <a:off x="5003800" y="97561400"/>
          <a:ext cx="196850" cy="1797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609600"/>
    <xdr:sp>
      <xdr:nvSpPr>
        <xdr:cNvPr id="464" name="textbox1"/>
        <xdr:cNvSpPr txBox="1"/>
      </xdr:nvSpPr>
      <xdr:spPr>
        <a:xfrm>
          <a:off x="6405880" y="97561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2954011"/>
    <xdr:sp>
      <xdr:nvSpPr>
        <xdr:cNvPr id="466" name="textbox3"/>
        <xdr:cNvSpPr txBox="1"/>
      </xdr:nvSpPr>
      <xdr:spPr>
        <a:xfrm>
          <a:off x="6405880" y="97561400"/>
          <a:ext cx="196850" cy="2953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169668"/>
    <xdr:sp>
      <xdr:nvSpPr>
        <xdr:cNvPr id="467" name="textbox1"/>
        <xdr:cNvSpPr txBox="1"/>
      </xdr:nvSpPr>
      <xdr:spPr>
        <a:xfrm>
          <a:off x="6405880" y="97561400"/>
          <a:ext cx="196850" cy="1169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111</xdr:row>
      <xdr:rowOff>0</xdr:rowOff>
    </xdr:from>
    <xdr:ext cx="183243" cy="2284543"/>
    <xdr:sp>
      <xdr:nvSpPr>
        <xdr:cNvPr id="468" name="textbox3"/>
        <xdr:cNvSpPr txBox="1"/>
      </xdr:nvSpPr>
      <xdr:spPr>
        <a:xfrm>
          <a:off x="6414135" y="97561400"/>
          <a:ext cx="183515" cy="22840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111</xdr:row>
      <xdr:rowOff>0</xdr:rowOff>
    </xdr:from>
    <xdr:ext cx="183243" cy="609600"/>
    <xdr:sp>
      <xdr:nvSpPr>
        <xdr:cNvPr id="469" name="textbox1"/>
        <xdr:cNvSpPr txBox="1"/>
      </xdr:nvSpPr>
      <xdr:spPr>
        <a:xfrm>
          <a:off x="6414135" y="975614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111</xdr:row>
      <xdr:rowOff>0</xdr:rowOff>
    </xdr:from>
    <xdr:ext cx="187476" cy="812800"/>
    <xdr:sp>
      <xdr:nvSpPr>
        <xdr:cNvPr id="471" name="textbox1"/>
        <xdr:cNvSpPr txBox="1"/>
      </xdr:nvSpPr>
      <xdr:spPr>
        <a:xfrm>
          <a:off x="6415405" y="97561400"/>
          <a:ext cx="187960" cy="812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111</xdr:row>
      <xdr:rowOff>0</xdr:rowOff>
    </xdr:from>
    <xdr:ext cx="196850" cy="609600"/>
    <xdr:sp>
      <xdr:nvSpPr>
        <xdr:cNvPr id="473" name="textbox1"/>
        <xdr:cNvSpPr txBox="1"/>
      </xdr:nvSpPr>
      <xdr:spPr>
        <a:xfrm>
          <a:off x="6415405" y="97561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111</xdr:row>
      <xdr:rowOff>0</xdr:rowOff>
    </xdr:from>
    <xdr:ext cx="196850" cy="609600"/>
    <xdr:sp>
      <xdr:nvSpPr>
        <xdr:cNvPr id="474" name="textbox1"/>
        <xdr:cNvSpPr txBox="1"/>
      </xdr:nvSpPr>
      <xdr:spPr>
        <a:xfrm>
          <a:off x="5742940" y="97561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111</xdr:row>
      <xdr:rowOff>0</xdr:rowOff>
    </xdr:from>
    <xdr:ext cx="196850" cy="1084579"/>
    <xdr:sp>
      <xdr:nvSpPr>
        <xdr:cNvPr id="475" name="textbox1"/>
        <xdr:cNvSpPr txBox="1"/>
      </xdr:nvSpPr>
      <xdr:spPr>
        <a:xfrm>
          <a:off x="5742940" y="97561400"/>
          <a:ext cx="196850" cy="10839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111</xdr:row>
      <xdr:rowOff>0</xdr:rowOff>
    </xdr:from>
    <xdr:ext cx="196850" cy="609600"/>
    <xdr:sp>
      <xdr:nvSpPr>
        <xdr:cNvPr id="476" name="textbox1"/>
        <xdr:cNvSpPr txBox="1"/>
      </xdr:nvSpPr>
      <xdr:spPr>
        <a:xfrm>
          <a:off x="4267835" y="97561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609600"/>
    <xdr:sp>
      <xdr:nvSpPr>
        <xdr:cNvPr id="477" name="textbox1"/>
        <xdr:cNvSpPr txBox="1"/>
      </xdr:nvSpPr>
      <xdr:spPr>
        <a:xfrm>
          <a:off x="5003800" y="97561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798316"/>
    <xdr:sp>
      <xdr:nvSpPr>
        <xdr:cNvPr id="478" name="textbox1"/>
        <xdr:cNvSpPr txBox="1"/>
      </xdr:nvSpPr>
      <xdr:spPr>
        <a:xfrm>
          <a:off x="6405880" y="97561400"/>
          <a:ext cx="196850" cy="1797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2120895"/>
    <xdr:sp>
      <xdr:nvSpPr>
        <xdr:cNvPr id="479" name="textbox3"/>
        <xdr:cNvSpPr txBox="1"/>
      </xdr:nvSpPr>
      <xdr:spPr>
        <a:xfrm>
          <a:off x="6405880" y="97561400"/>
          <a:ext cx="196850" cy="2120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111</xdr:row>
      <xdr:rowOff>0</xdr:rowOff>
    </xdr:from>
    <xdr:ext cx="187476" cy="1108075"/>
    <xdr:sp>
      <xdr:nvSpPr>
        <xdr:cNvPr id="480" name="textbox1"/>
        <xdr:cNvSpPr txBox="1"/>
      </xdr:nvSpPr>
      <xdr:spPr>
        <a:xfrm>
          <a:off x="5752465" y="97561400"/>
          <a:ext cx="187960" cy="11080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111</xdr:row>
      <xdr:rowOff>0</xdr:rowOff>
    </xdr:from>
    <xdr:ext cx="187476" cy="812800"/>
    <xdr:sp>
      <xdr:nvSpPr>
        <xdr:cNvPr id="481" name="textbox1"/>
        <xdr:cNvSpPr txBox="1"/>
      </xdr:nvSpPr>
      <xdr:spPr>
        <a:xfrm>
          <a:off x="5752465" y="97561400"/>
          <a:ext cx="187960" cy="812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111</xdr:row>
      <xdr:rowOff>0</xdr:rowOff>
    </xdr:from>
    <xdr:ext cx="187476" cy="1117600"/>
    <xdr:sp>
      <xdr:nvSpPr>
        <xdr:cNvPr id="482" name="textbox1"/>
        <xdr:cNvSpPr txBox="1"/>
      </xdr:nvSpPr>
      <xdr:spPr>
        <a:xfrm>
          <a:off x="5752465" y="97561400"/>
          <a:ext cx="187960" cy="1117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111</xdr:row>
      <xdr:rowOff>0</xdr:rowOff>
    </xdr:from>
    <xdr:ext cx="196850" cy="609600"/>
    <xdr:sp>
      <xdr:nvSpPr>
        <xdr:cNvPr id="483" name="textbox1"/>
        <xdr:cNvSpPr txBox="1"/>
      </xdr:nvSpPr>
      <xdr:spPr>
        <a:xfrm>
          <a:off x="5752465" y="97561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111</xdr:row>
      <xdr:rowOff>0</xdr:rowOff>
    </xdr:from>
    <xdr:ext cx="183243" cy="609600"/>
    <xdr:sp>
      <xdr:nvSpPr>
        <xdr:cNvPr id="484" name="textbox1"/>
        <xdr:cNvSpPr txBox="1"/>
      </xdr:nvSpPr>
      <xdr:spPr>
        <a:xfrm>
          <a:off x="5751195" y="975614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111</xdr:row>
      <xdr:rowOff>0</xdr:rowOff>
    </xdr:from>
    <xdr:ext cx="76200" cy="691515"/>
    <xdr:sp>
      <xdr:nvSpPr>
        <xdr:cNvPr id="486" name="textbox1"/>
        <xdr:cNvSpPr txBox="1"/>
      </xdr:nvSpPr>
      <xdr:spPr>
        <a:xfrm flipH="1" flipV="1">
          <a:off x="5885815" y="97561400"/>
          <a:ext cx="76200" cy="691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2240274"/>
    <xdr:sp>
      <xdr:nvSpPr>
        <xdr:cNvPr id="488" name="textbox3"/>
        <xdr:cNvSpPr txBox="1"/>
      </xdr:nvSpPr>
      <xdr:spPr>
        <a:xfrm>
          <a:off x="6405880" y="97561400"/>
          <a:ext cx="196850" cy="2239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407158"/>
    <xdr:sp>
      <xdr:nvSpPr>
        <xdr:cNvPr id="490" name="textbox1"/>
        <xdr:cNvSpPr txBox="1"/>
      </xdr:nvSpPr>
      <xdr:spPr>
        <a:xfrm>
          <a:off x="6405880" y="97561400"/>
          <a:ext cx="196850" cy="14065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2001516"/>
    <xdr:sp>
      <xdr:nvSpPr>
        <xdr:cNvPr id="491" name="textbox3"/>
        <xdr:cNvSpPr txBox="1"/>
      </xdr:nvSpPr>
      <xdr:spPr>
        <a:xfrm>
          <a:off x="6405880" y="97561400"/>
          <a:ext cx="196850" cy="2000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1084579"/>
    <xdr:sp>
      <xdr:nvSpPr>
        <xdr:cNvPr id="492" name="textbox1"/>
        <xdr:cNvSpPr txBox="1"/>
      </xdr:nvSpPr>
      <xdr:spPr>
        <a:xfrm>
          <a:off x="5003800" y="97561400"/>
          <a:ext cx="196850" cy="10839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779779"/>
    <xdr:sp>
      <xdr:nvSpPr>
        <xdr:cNvPr id="493" name="textbox1"/>
        <xdr:cNvSpPr txBox="1"/>
      </xdr:nvSpPr>
      <xdr:spPr>
        <a:xfrm>
          <a:off x="6405880" y="97561400"/>
          <a:ext cx="196850" cy="7791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017268"/>
    <xdr:sp>
      <xdr:nvSpPr>
        <xdr:cNvPr id="494" name="textbox1"/>
        <xdr:cNvSpPr txBox="1"/>
      </xdr:nvSpPr>
      <xdr:spPr>
        <a:xfrm>
          <a:off x="6405880" y="97561400"/>
          <a:ext cx="196850" cy="1016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111</xdr:row>
      <xdr:rowOff>0</xdr:rowOff>
    </xdr:from>
    <xdr:ext cx="187476" cy="803275"/>
    <xdr:sp>
      <xdr:nvSpPr>
        <xdr:cNvPr id="495" name="textbox1"/>
        <xdr:cNvSpPr txBox="1"/>
      </xdr:nvSpPr>
      <xdr:spPr>
        <a:xfrm>
          <a:off x="6415405" y="97561400"/>
          <a:ext cx="187960" cy="8032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111</xdr:row>
      <xdr:rowOff>0</xdr:rowOff>
    </xdr:from>
    <xdr:ext cx="196850" cy="779779"/>
    <xdr:sp>
      <xdr:nvSpPr>
        <xdr:cNvPr id="497" name="textbox1"/>
        <xdr:cNvSpPr txBox="1"/>
      </xdr:nvSpPr>
      <xdr:spPr>
        <a:xfrm>
          <a:off x="5742940" y="97561400"/>
          <a:ext cx="196850" cy="7791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137916"/>
    <xdr:sp>
      <xdr:nvSpPr>
        <xdr:cNvPr id="498" name="textbox1"/>
        <xdr:cNvSpPr txBox="1"/>
      </xdr:nvSpPr>
      <xdr:spPr>
        <a:xfrm>
          <a:off x="6405880" y="97561400"/>
          <a:ext cx="196850" cy="1137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460495"/>
    <xdr:sp>
      <xdr:nvSpPr>
        <xdr:cNvPr id="499" name="textbox3"/>
        <xdr:cNvSpPr txBox="1"/>
      </xdr:nvSpPr>
      <xdr:spPr>
        <a:xfrm>
          <a:off x="6405880" y="97561400"/>
          <a:ext cx="196850" cy="1459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111</xdr:row>
      <xdr:rowOff>0</xdr:rowOff>
    </xdr:from>
    <xdr:ext cx="187476" cy="803275"/>
    <xdr:sp>
      <xdr:nvSpPr>
        <xdr:cNvPr id="500" name="textbox1"/>
        <xdr:cNvSpPr txBox="1"/>
      </xdr:nvSpPr>
      <xdr:spPr>
        <a:xfrm>
          <a:off x="5752465" y="97561400"/>
          <a:ext cx="187960" cy="8032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111</xdr:row>
      <xdr:rowOff>0</xdr:rowOff>
    </xdr:from>
    <xdr:ext cx="187476" cy="609600"/>
    <xdr:sp>
      <xdr:nvSpPr>
        <xdr:cNvPr id="501" name="textbox1"/>
        <xdr:cNvSpPr txBox="1"/>
      </xdr:nvSpPr>
      <xdr:spPr>
        <a:xfrm>
          <a:off x="5752465" y="97561400"/>
          <a:ext cx="18796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779779"/>
    <xdr:sp>
      <xdr:nvSpPr>
        <xdr:cNvPr id="502" name="textbox1"/>
        <xdr:cNvSpPr txBox="1"/>
      </xdr:nvSpPr>
      <xdr:spPr>
        <a:xfrm>
          <a:off x="5003800" y="97561400"/>
          <a:ext cx="196850" cy="7791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341116"/>
    <xdr:sp>
      <xdr:nvSpPr>
        <xdr:cNvPr id="506" name="textbox3"/>
        <xdr:cNvSpPr txBox="1"/>
      </xdr:nvSpPr>
      <xdr:spPr>
        <a:xfrm>
          <a:off x="6405880" y="97561400"/>
          <a:ext cx="196850" cy="1340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1341116"/>
    <xdr:sp>
      <xdr:nvSpPr>
        <xdr:cNvPr id="507" name="textbox3"/>
        <xdr:cNvSpPr txBox="1"/>
      </xdr:nvSpPr>
      <xdr:spPr>
        <a:xfrm>
          <a:off x="5003800" y="97561400"/>
          <a:ext cx="196850" cy="1340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051558"/>
    <xdr:sp>
      <xdr:nvSpPr>
        <xdr:cNvPr id="508" name="textbox1"/>
        <xdr:cNvSpPr txBox="1"/>
      </xdr:nvSpPr>
      <xdr:spPr>
        <a:xfrm>
          <a:off x="6405880" y="97561400"/>
          <a:ext cx="196850" cy="1050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1645916"/>
    <xdr:sp>
      <xdr:nvSpPr>
        <xdr:cNvPr id="511" name="textbox3"/>
        <xdr:cNvSpPr txBox="1"/>
      </xdr:nvSpPr>
      <xdr:spPr>
        <a:xfrm>
          <a:off x="5003800" y="97561400"/>
          <a:ext cx="196850" cy="1645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2954011"/>
    <xdr:sp>
      <xdr:nvSpPr>
        <xdr:cNvPr id="512" name="textbox3"/>
        <xdr:cNvSpPr txBox="1"/>
      </xdr:nvSpPr>
      <xdr:spPr>
        <a:xfrm>
          <a:off x="6405880" y="97561400"/>
          <a:ext cx="196850" cy="2953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3034021"/>
    <xdr:sp>
      <xdr:nvSpPr>
        <xdr:cNvPr id="513" name="textbox3"/>
        <xdr:cNvSpPr txBox="1"/>
      </xdr:nvSpPr>
      <xdr:spPr>
        <a:xfrm>
          <a:off x="5003800" y="97561400"/>
          <a:ext cx="196850" cy="30333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111</xdr:row>
      <xdr:rowOff>0</xdr:rowOff>
    </xdr:from>
    <xdr:ext cx="183243" cy="2132143"/>
    <xdr:sp>
      <xdr:nvSpPr>
        <xdr:cNvPr id="514" name="textbox3"/>
        <xdr:cNvSpPr txBox="1"/>
      </xdr:nvSpPr>
      <xdr:spPr>
        <a:xfrm>
          <a:off x="6414135" y="97561400"/>
          <a:ext cx="183515" cy="2131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645916"/>
    <xdr:sp>
      <xdr:nvSpPr>
        <xdr:cNvPr id="515" name="textbox1"/>
        <xdr:cNvSpPr txBox="1"/>
      </xdr:nvSpPr>
      <xdr:spPr>
        <a:xfrm>
          <a:off x="6405880" y="97561400"/>
          <a:ext cx="196850" cy="1645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917695"/>
    <xdr:sp>
      <xdr:nvSpPr>
        <xdr:cNvPr id="516" name="textbox3"/>
        <xdr:cNvSpPr txBox="1"/>
      </xdr:nvSpPr>
      <xdr:spPr>
        <a:xfrm>
          <a:off x="6405880" y="97561400"/>
          <a:ext cx="196850" cy="1917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2015484"/>
    <xdr:sp>
      <xdr:nvSpPr>
        <xdr:cNvPr id="517" name="textbox3"/>
        <xdr:cNvSpPr txBox="1"/>
      </xdr:nvSpPr>
      <xdr:spPr>
        <a:xfrm>
          <a:off x="5003800" y="97561400"/>
          <a:ext cx="196850" cy="20148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2087874"/>
    <xdr:sp>
      <xdr:nvSpPr>
        <xdr:cNvPr id="518" name="textbox3"/>
        <xdr:cNvSpPr txBox="1"/>
      </xdr:nvSpPr>
      <xdr:spPr>
        <a:xfrm>
          <a:off x="6405880" y="97561400"/>
          <a:ext cx="196850" cy="2087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1493516"/>
    <xdr:sp>
      <xdr:nvSpPr>
        <xdr:cNvPr id="528" name="textbox3"/>
        <xdr:cNvSpPr txBox="1"/>
      </xdr:nvSpPr>
      <xdr:spPr>
        <a:xfrm>
          <a:off x="5003800" y="97561400"/>
          <a:ext cx="196850" cy="1492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2649211"/>
    <xdr:sp>
      <xdr:nvSpPr>
        <xdr:cNvPr id="529" name="textbox3"/>
        <xdr:cNvSpPr txBox="1"/>
      </xdr:nvSpPr>
      <xdr:spPr>
        <a:xfrm>
          <a:off x="6405880" y="97561400"/>
          <a:ext cx="196850" cy="264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2729221"/>
    <xdr:sp>
      <xdr:nvSpPr>
        <xdr:cNvPr id="530" name="textbox3"/>
        <xdr:cNvSpPr txBox="1"/>
      </xdr:nvSpPr>
      <xdr:spPr>
        <a:xfrm>
          <a:off x="5003800" y="97561400"/>
          <a:ext cx="196850" cy="27285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111</xdr:row>
      <xdr:rowOff>0</xdr:rowOff>
    </xdr:from>
    <xdr:ext cx="196850" cy="2417436"/>
    <xdr:sp>
      <xdr:nvSpPr>
        <xdr:cNvPr id="532" name="textbox3"/>
        <xdr:cNvSpPr txBox="1"/>
      </xdr:nvSpPr>
      <xdr:spPr>
        <a:xfrm>
          <a:off x="6200140" y="97561400"/>
          <a:ext cx="196850" cy="24168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765295"/>
    <xdr:sp>
      <xdr:nvSpPr>
        <xdr:cNvPr id="533" name="textbox3"/>
        <xdr:cNvSpPr txBox="1"/>
      </xdr:nvSpPr>
      <xdr:spPr>
        <a:xfrm>
          <a:off x="6405880" y="97561400"/>
          <a:ext cx="196850" cy="1764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111</xdr:row>
      <xdr:rowOff>0</xdr:rowOff>
    </xdr:from>
    <xdr:ext cx="196850" cy="2273295"/>
    <xdr:sp>
      <xdr:nvSpPr>
        <xdr:cNvPr id="536" name="textbox3"/>
        <xdr:cNvSpPr txBox="1"/>
      </xdr:nvSpPr>
      <xdr:spPr>
        <a:xfrm>
          <a:off x="5742940" y="97561400"/>
          <a:ext cx="196850" cy="2272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4238610"/>
    <xdr:sp>
      <xdr:nvSpPr>
        <xdr:cNvPr id="539" name="textbox3"/>
        <xdr:cNvSpPr txBox="1"/>
      </xdr:nvSpPr>
      <xdr:spPr>
        <a:xfrm>
          <a:off x="6405880" y="97561400"/>
          <a:ext cx="196850" cy="4237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111</xdr:row>
      <xdr:rowOff>0</xdr:rowOff>
    </xdr:from>
    <xdr:ext cx="196850" cy="1655441"/>
    <xdr:sp>
      <xdr:nvSpPr>
        <xdr:cNvPr id="540" name="textbox3"/>
        <xdr:cNvSpPr txBox="1"/>
      </xdr:nvSpPr>
      <xdr:spPr>
        <a:xfrm>
          <a:off x="5003800" y="97561400"/>
          <a:ext cx="196850" cy="16548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111</xdr:row>
      <xdr:rowOff>0</xdr:rowOff>
    </xdr:from>
    <xdr:ext cx="187476" cy="955675"/>
    <xdr:sp>
      <xdr:nvSpPr>
        <xdr:cNvPr id="542" name="textbox1"/>
        <xdr:cNvSpPr txBox="1"/>
      </xdr:nvSpPr>
      <xdr:spPr>
        <a:xfrm>
          <a:off x="6415405" y="97561400"/>
          <a:ext cx="187960" cy="95567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4510389"/>
    <xdr:sp>
      <xdr:nvSpPr>
        <xdr:cNvPr id="543" name="textbox3"/>
        <xdr:cNvSpPr txBox="1"/>
      </xdr:nvSpPr>
      <xdr:spPr>
        <a:xfrm>
          <a:off x="6405880" y="97561400"/>
          <a:ext cx="196850" cy="450977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4119231"/>
    <xdr:sp>
      <xdr:nvSpPr>
        <xdr:cNvPr id="544" name="textbox3"/>
        <xdr:cNvSpPr txBox="1"/>
      </xdr:nvSpPr>
      <xdr:spPr>
        <a:xfrm>
          <a:off x="6405880" y="97561400"/>
          <a:ext cx="196850" cy="41186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669925"/>
    <xdr:sp>
      <xdr:nvSpPr>
        <xdr:cNvPr id="545" name="textbox1"/>
        <xdr:cNvSpPr txBox="1"/>
      </xdr:nvSpPr>
      <xdr:spPr>
        <a:xfrm>
          <a:off x="6405880" y="97561400"/>
          <a:ext cx="196850" cy="669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0</xdr:colOff>
      <xdr:row>111</xdr:row>
      <xdr:rowOff>0</xdr:rowOff>
    </xdr:from>
    <xdr:ext cx="196850" cy="1798316"/>
    <xdr:sp>
      <xdr:nvSpPr>
        <xdr:cNvPr id="546" name="textbox3"/>
        <xdr:cNvSpPr txBox="1"/>
      </xdr:nvSpPr>
      <xdr:spPr>
        <a:xfrm>
          <a:off x="4958715" y="97561400"/>
          <a:ext cx="196850" cy="1797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111</xdr:row>
      <xdr:rowOff>0</xdr:rowOff>
    </xdr:from>
    <xdr:ext cx="196850" cy="609600"/>
    <xdr:sp>
      <xdr:nvSpPr>
        <xdr:cNvPr id="547" name="textbox1"/>
        <xdr:cNvSpPr txBox="1"/>
      </xdr:nvSpPr>
      <xdr:spPr>
        <a:xfrm>
          <a:off x="6360795" y="97561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111</xdr:row>
      <xdr:rowOff>0</xdr:rowOff>
    </xdr:from>
    <xdr:to>
      <xdr:col>8</xdr:col>
      <xdr:colOff>243860</xdr:colOff>
      <xdr:row>112</xdr:row>
      <xdr:rowOff>106680</xdr:rowOff>
    </xdr:to>
    <xdr:sp>
      <xdr:nvSpPr>
        <xdr:cNvPr id="548" name=" "/>
        <xdr:cNvSpPr txBox="1"/>
      </xdr:nvSpPr>
      <xdr:spPr>
        <a:xfrm>
          <a:off x="6405880" y="97561400"/>
          <a:ext cx="198755" cy="9321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111</xdr:row>
      <xdr:rowOff>0</xdr:rowOff>
    </xdr:from>
    <xdr:to>
      <xdr:col>8</xdr:col>
      <xdr:colOff>243860</xdr:colOff>
      <xdr:row>111</xdr:row>
      <xdr:rowOff>605790</xdr:rowOff>
    </xdr:to>
    <xdr:sp>
      <xdr:nvSpPr>
        <xdr:cNvPr id="549" name=" "/>
        <xdr:cNvSpPr txBox="1"/>
      </xdr:nvSpPr>
      <xdr:spPr>
        <a:xfrm>
          <a:off x="6405880" y="97561400"/>
          <a:ext cx="198755" cy="605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111</xdr:row>
      <xdr:rowOff>0</xdr:rowOff>
    </xdr:from>
    <xdr:to>
      <xdr:col>8</xdr:col>
      <xdr:colOff>243860</xdr:colOff>
      <xdr:row>111</xdr:row>
      <xdr:rowOff>608330</xdr:rowOff>
    </xdr:to>
    <xdr:sp>
      <xdr:nvSpPr>
        <xdr:cNvPr id="550" name=" "/>
        <xdr:cNvSpPr txBox="1"/>
      </xdr:nvSpPr>
      <xdr:spPr>
        <a:xfrm>
          <a:off x="6405880" y="97561400"/>
          <a:ext cx="198755" cy="608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111</xdr:row>
      <xdr:rowOff>0</xdr:rowOff>
    </xdr:from>
    <xdr:to>
      <xdr:col>8</xdr:col>
      <xdr:colOff>243860</xdr:colOff>
      <xdr:row>112</xdr:row>
      <xdr:rowOff>372745</xdr:rowOff>
    </xdr:to>
    <xdr:sp>
      <xdr:nvSpPr>
        <xdr:cNvPr id="551" name=" "/>
        <xdr:cNvSpPr txBox="1"/>
      </xdr:nvSpPr>
      <xdr:spPr>
        <a:xfrm>
          <a:off x="6405880" y="97561400"/>
          <a:ext cx="198755" cy="11982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111</xdr:row>
      <xdr:rowOff>0</xdr:rowOff>
    </xdr:from>
    <xdr:to>
      <xdr:col>8</xdr:col>
      <xdr:colOff>243860</xdr:colOff>
      <xdr:row>112</xdr:row>
      <xdr:rowOff>102235</xdr:rowOff>
    </xdr:to>
    <xdr:sp>
      <xdr:nvSpPr>
        <xdr:cNvPr id="553" name=" "/>
        <xdr:cNvSpPr txBox="1"/>
      </xdr:nvSpPr>
      <xdr:spPr>
        <a:xfrm>
          <a:off x="6405880" y="97561400"/>
          <a:ext cx="198755" cy="92773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111</xdr:row>
      <xdr:rowOff>0</xdr:rowOff>
    </xdr:from>
    <xdr:to>
      <xdr:col>8</xdr:col>
      <xdr:colOff>243860</xdr:colOff>
      <xdr:row>112</xdr:row>
      <xdr:rowOff>377190</xdr:rowOff>
    </xdr:to>
    <xdr:sp>
      <xdr:nvSpPr>
        <xdr:cNvPr id="554" name=" "/>
        <xdr:cNvSpPr txBox="1"/>
      </xdr:nvSpPr>
      <xdr:spPr>
        <a:xfrm>
          <a:off x="6405880" y="97561400"/>
          <a:ext cx="198755" cy="12026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111</xdr:row>
      <xdr:rowOff>0</xdr:rowOff>
    </xdr:from>
    <xdr:to>
      <xdr:col>8</xdr:col>
      <xdr:colOff>243860</xdr:colOff>
      <xdr:row>112</xdr:row>
      <xdr:rowOff>256540</xdr:rowOff>
    </xdr:to>
    <xdr:sp>
      <xdr:nvSpPr>
        <xdr:cNvPr id="555" name=" "/>
        <xdr:cNvSpPr txBox="1"/>
      </xdr:nvSpPr>
      <xdr:spPr>
        <a:xfrm>
          <a:off x="6405880" y="97561400"/>
          <a:ext cx="198755" cy="10820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111</xdr:row>
      <xdr:rowOff>0</xdr:rowOff>
    </xdr:from>
    <xdr:to>
      <xdr:col>8</xdr:col>
      <xdr:colOff>243860</xdr:colOff>
      <xdr:row>111</xdr:row>
      <xdr:rowOff>603885</xdr:rowOff>
    </xdr:to>
    <xdr:sp>
      <xdr:nvSpPr>
        <xdr:cNvPr id="556" name=" "/>
        <xdr:cNvSpPr txBox="1"/>
      </xdr:nvSpPr>
      <xdr:spPr>
        <a:xfrm>
          <a:off x="6405880" y="97561400"/>
          <a:ext cx="198755" cy="603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111</xdr:row>
      <xdr:rowOff>0</xdr:rowOff>
    </xdr:from>
    <xdr:ext cx="196850" cy="932179"/>
    <xdr:sp>
      <xdr:nvSpPr>
        <xdr:cNvPr id="595" name="textbox1"/>
        <xdr:cNvSpPr txBox="1"/>
      </xdr:nvSpPr>
      <xdr:spPr>
        <a:xfrm>
          <a:off x="6405880" y="97561400"/>
          <a:ext cx="196850" cy="9315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017268"/>
    <xdr:sp>
      <xdr:nvSpPr>
        <xdr:cNvPr id="597" name="textbox1"/>
        <xdr:cNvSpPr txBox="1"/>
      </xdr:nvSpPr>
      <xdr:spPr>
        <a:xfrm>
          <a:off x="6405880" y="97561400"/>
          <a:ext cx="196850" cy="1016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111</xdr:row>
      <xdr:rowOff>0</xdr:rowOff>
    </xdr:from>
    <xdr:ext cx="187476" cy="955675"/>
    <xdr:sp>
      <xdr:nvSpPr>
        <xdr:cNvPr id="600" name="textbox1"/>
        <xdr:cNvSpPr txBox="1"/>
      </xdr:nvSpPr>
      <xdr:spPr>
        <a:xfrm>
          <a:off x="6415405" y="97561400"/>
          <a:ext cx="187960" cy="9556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111</xdr:row>
      <xdr:rowOff>0</xdr:rowOff>
    </xdr:from>
    <xdr:ext cx="196850" cy="1917695"/>
    <xdr:sp>
      <xdr:nvSpPr>
        <xdr:cNvPr id="608" name="textbox3"/>
        <xdr:cNvSpPr txBox="1"/>
      </xdr:nvSpPr>
      <xdr:spPr>
        <a:xfrm>
          <a:off x="5742940" y="97561400"/>
          <a:ext cx="196850" cy="1917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111</xdr:row>
      <xdr:rowOff>0</xdr:rowOff>
    </xdr:from>
    <xdr:ext cx="196850" cy="932179"/>
    <xdr:sp>
      <xdr:nvSpPr>
        <xdr:cNvPr id="609" name="textbox1"/>
        <xdr:cNvSpPr txBox="1"/>
      </xdr:nvSpPr>
      <xdr:spPr>
        <a:xfrm>
          <a:off x="5742940" y="97561400"/>
          <a:ext cx="196850" cy="9315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111</xdr:row>
      <xdr:rowOff>0</xdr:rowOff>
    </xdr:from>
    <xdr:ext cx="196850" cy="2925436"/>
    <xdr:sp>
      <xdr:nvSpPr>
        <xdr:cNvPr id="613" name="textbox3"/>
        <xdr:cNvSpPr txBox="1"/>
      </xdr:nvSpPr>
      <xdr:spPr>
        <a:xfrm>
          <a:off x="6200140" y="97561400"/>
          <a:ext cx="196850" cy="29248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111</xdr:row>
      <xdr:rowOff>0</xdr:rowOff>
    </xdr:from>
    <xdr:ext cx="187476" cy="955675"/>
    <xdr:sp>
      <xdr:nvSpPr>
        <xdr:cNvPr id="618" name="textbox1"/>
        <xdr:cNvSpPr txBox="1"/>
      </xdr:nvSpPr>
      <xdr:spPr>
        <a:xfrm>
          <a:off x="5752465" y="97561400"/>
          <a:ext cx="187960" cy="9556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111</xdr:row>
      <xdr:rowOff>0</xdr:rowOff>
    </xdr:from>
    <xdr:ext cx="187476" cy="965200"/>
    <xdr:sp>
      <xdr:nvSpPr>
        <xdr:cNvPr id="620" name="textbox1"/>
        <xdr:cNvSpPr txBox="1"/>
      </xdr:nvSpPr>
      <xdr:spPr>
        <a:xfrm>
          <a:off x="5752465" y="97561400"/>
          <a:ext cx="187960" cy="965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203958"/>
    <xdr:sp>
      <xdr:nvSpPr>
        <xdr:cNvPr id="641" name="textbox1"/>
        <xdr:cNvSpPr txBox="1"/>
      </xdr:nvSpPr>
      <xdr:spPr>
        <a:xfrm>
          <a:off x="6405880" y="97561400"/>
          <a:ext cx="196850" cy="1203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179193"/>
    <xdr:sp>
      <xdr:nvSpPr>
        <xdr:cNvPr id="666" name="textbox1"/>
        <xdr:cNvSpPr txBox="1"/>
      </xdr:nvSpPr>
      <xdr:spPr>
        <a:xfrm>
          <a:off x="6405880" y="97561400"/>
          <a:ext cx="196850" cy="1178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416683"/>
    <xdr:sp>
      <xdr:nvSpPr>
        <xdr:cNvPr id="667" name="textbox1"/>
        <xdr:cNvSpPr txBox="1"/>
      </xdr:nvSpPr>
      <xdr:spPr>
        <a:xfrm>
          <a:off x="6405880" y="97561400"/>
          <a:ext cx="196850" cy="14160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1807841"/>
    <xdr:sp>
      <xdr:nvSpPr>
        <xdr:cNvPr id="675" name="textbox1"/>
        <xdr:cNvSpPr txBox="1"/>
      </xdr:nvSpPr>
      <xdr:spPr>
        <a:xfrm>
          <a:off x="6405880" y="97561400"/>
          <a:ext cx="196850" cy="1807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2130420"/>
    <xdr:sp>
      <xdr:nvSpPr>
        <xdr:cNvPr id="676" name="textbox3"/>
        <xdr:cNvSpPr txBox="1"/>
      </xdr:nvSpPr>
      <xdr:spPr>
        <a:xfrm>
          <a:off x="6405880" y="97561400"/>
          <a:ext cx="196850" cy="21297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111</xdr:row>
      <xdr:rowOff>0</xdr:rowOff>
    </xdr:from>
    <xdr:ext cx="196850" cy="2011041"/>
    <xdr:sp>
      <xdr:nvSpPr>
        <xdr:cNvPr id="679" name="textbox3"/>
        <xdr:cNvSpPr txBox="1"/>
      </xdr:nvSpPr>
      <xdr:spPr>
        <a:xfrm>
          <a:off x="6405880" y="97561400"/>
          <a:ext cx="196850" cy="20104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122</xdr:row>
      <xdr:rowOff>0</xdr:rowOff>
    </xdr:from>
    <xdr:ext cx="196850" cy="1752595"/>
    <xdr:sp>
      <xdr:nvSpPr>
        <xdr:cNvPr id="815" name="textbox3"/>
        <xdr:cNvSpPr txBox="1"/>
      </xdr:nvSpPr>
      <xdr:spPr>
        <a:xfrm>
          <a:off x="5742940" y="110388400"/>
          <a:ext cx="196850" cy="1751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122</xdr:row>
      <xdr:rowOff>0</xdr:rowOff>
    </xdr:from>
    <xdr:ext cx="196850" cy="759463"/>
    <xdr:sp>
      <xdr:nvSpPr>
        <xdr:cNvPr id="816" name="textbox1"/>
        <xdr:cNvSpPr txBox="1"/>
      </xdr:nvSpPr>
      <xdr:spPr>
        <a:xfrm>
          <a:off x="5742940" y="110388400"/>
          <a:ext cx="196850" cy="7594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124</xdr:row>
      <xdr:rowOff>171450</xdr:rowOff>
    </xdr:from>
    <xdr:to>
      <xdr:col>8</xdr:col>
      <xdr:colOff>243860</xdr:colOff>
      <xdr:row>124</xdr:row>
      <xdr:rowOff>1233805</xdr:rowOff>
    </xdr:to>
    <xdr:sp>
      <xdr:nvSpPr>
        <xdr:cNvPr id="818" name=" "/>
        <xdr:cNvSpPr txBox="1"/>
      </xdr:nvSpPr>
      <xdr:spPr>
        <a:xfrm>
          <a:off x="6405880" y="112210850"/>
          <a:ext cx="198755" cy="106235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124</xdr:row>
      <xdr:rowOff>0</xdr:rowOff>
    </xdr:from>
    <xdr:to>
      <xdr:col>8</xdr:col>
      <xdr:colOff>243860</xdr:colOff>
      <xdr:row>124</xdr:row>
      <xdr:rowOff>789305</xdr:rowOff>
    </xdr:to>
    <xdr:sp>
      <xdr:nvSpPr>
        <xdr:cNvPr id="820" name=" "/>
        <xdr:cNvSpPr txBox="1"/>
      </xdr:nvSpPr>
      <xdr:spPr>
        <a:xfrm>
          <a:off x="6405880" y="112039400"/>
          <a:ext cx="198755" cy="7893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125</xdr:row>
      <xdr:rowOff>0</xdr:rowOff>
    </xdr:from>
    <xdr:to>
      <xdr:col>8</xdr:col>
      <xdr:colOff>243860</xdr:colOff>
      <xdr:row>126</xdr:row>
      <xdr:rowOff>388620</xdr:rowOff>
    </xdr:to>
    <xdr:sp>
      <xdr:nvSpPr>
        <xdr:cNvPr id="821" name=" "/>
        <xdr:cNvSpPr txBox="1"/>
      </xdr:nvSpPr>
      <xdr:spPr>
        <a:xfrm>
          <a:off x="6405880" y="113741200"/>
          <a:ext cx="198755" cy="121412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125</xdr:row>
      <xdr:rowOff>171450</xdr:rowOff>
    </xdr:from>
    <xdr:to>
      <xdr:col>8</xdr:col>
      <xdr:colOff>243860</xdr:colOff>
      <xdr:row>126</xdr:row>
      <xdr:rowOff>441325</xdr:rowOff>
    </xdr:to>
    <xdr:sp>
      <xdr:nvSpPr>
        <xdr:cNvPr id="823" name=" "/>
        <xdr:cNvSpPr txBox="1"/>
      </xdr:nvSpPr>
      <xdr:spPr>
        <a:xfrm>
          <a:off x="6405880" y="113912650"/>
          <a:ext cx="198755" cy="109537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126</xdr:row>
      <xdr:rowOff>0</xdr:rowOff>
    </xdr:from>
    <xdr:to>
      <xdr:col>8</xdr:col>
      <xdr:colOff>243860</xdr:colOff>
      <xdr:row>127</xdr:row>
      <xdr:rowOff>250190</xdr:rowOff>
    </xdr:to>
    <xdr:sp>
      <xdr:nvSpPr>
        <xdr:cNvPr id="824" name=" "/>
        <xdr:cNvSpPr txBox="1"/>
      </xdr:nvSpPr>
      <xdr:spPr>
        <a:xfrm>
          <a:off x="6405880" y="114566700"/>
          <a:ext cx="198755" cy="10756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126</xdr:row>
      <xdr:rowOff>171450</xdr:rowOff>
    </xdr:from>
    <xdr:to>
      <xdr:col>8</xdr:col>
      <xdr:colOff>243860</xdr:colOff>
      <xdr:row>127</xdr:row>
      <xdr:rowOff>300990</xdr:rowOff>
    </xdr:to>
    <xdr:sp>
      <xdr:nvSpPr>
        <xdr:cNvPr id="825" name=" "/>
        <xdr:cNvSpPr txBox="1"/>
      </xdr:nvSpPr>
      <xdr:spPr>
        <a:xfrm>
          <a:off x="6405880" y="114738150"/>
          <a:ext cx="198755" cy="9550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140</xdr:row>
      <xdr:rowOff>0</xdr:rowOff>
    </xdr:from>
    <xdr:ext cx="196850" cy="2499986"/>
    <xdr:sp>
      <xdr:nvSpPr>
        <xdr:cNvPr id="830" name="textbox3"/>
        <xdr:cNvSpPr txBox="1"/>
      </xdr:nvSpPr>
      <xdr:spPr>
        <a:xfrm>
          <a:off x="6405880" y="127241300"/>
          <a:ext cx="196850" cy="24993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140</xdr:row>
      <xdr:rowOff>0</xdr:rowOff>
    </xdr:from>
    <xdr:ext cx="183243" cy="2186118"/>
    <xdr:sp>
      <xdr:nvSpPr>
        <xdr:cNvPr id="832" name="textbox3"/>
        <xdr:cNvSpPr txBox="1"/>
      </xdr:nvSpPr>
      <xdr:spPr>
        <a:xfrm>
          <a:off x="6414135" y="127241300"/>
          <a:ext cx="183515" cy="21856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136</xdr:row>
      <xdr:rowOff>0</xdr:rowOff>
    </xdr:from>
    <xdr:ext cx="196850" cy="800100"/>
    <xdr:sp>
      <xdr:nvSpPr>
        <xdr:cNvPr id="840" name="textbox1"/>
        <xdr:cNvSpPr txBox="1"/>
      </xdr:nvSpPr>
      <xdr:spPr>
        <a:xfrm>
          <a:off x="4267835" y="123444000"/>
          <a:ext cx="196850" cy="800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136</xdr:row>
      <xdr:rowOff>0</xdr:rowOff>
    </xdr:from>
    <xdr:ext cx="196850" cy="800100"/>
    <xdr:sp>
      <xdr:nvSpPr>
        <xdr:cNvPr id="841" name="textbox1"/>
        <xdr:cNvSpPr txBox="1"/>
      </xdr:nvSpPr>
      <xdr:spPr>
        <a:xfrm>
          <a:off x="5003800" y="123444000"/>
          <a:ext cx="196850" cy="800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2003420"/>
    <xdr:sp>
      <xdr:nvSpPr>
        <xdr:cNvPr id="843" name="textbox3"/>
        <xdr:cNvSpPr txBox="1"/>
      </xdr:nvSpPr>
      <xdr:spPr>
        <a:xfrm>
          <a:off x="6405880" y="127241300"/>
          <a:ext cx="196850" cy="20027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136</xdr:row>
      <xdr:rowOff>0</xdr:rowOff>
    </xdr:from>
    <xdr:ext cx="196850" cy="800100"/>
    <xdr:sp>
      <xdr:nvSpPr>
        <xdr:cNvPr id="847" name="textbox1"/>
        <xdr:cNvSpPr txBox="1"/>
      </xdr:nvSpPr>
      <xdr:spPr>
        <a:xfrm>
          <a:off x="5752465" y="123444000"/>
          <a:ext cx="196850" cy="800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136</xdr:row>
      <xdr:rowOff>0</xdr:rowOff>
    </xdr:from>
    <xdr:ext cx="183243" cy="800100"/>
    <xdr:sp>
      <xdr:nvSpPr>
        <xdr:cNvPr id="848" name="textbox1"/>
        <xdr:cNvSpPr txBox="1"/>
      </xdr:nvSpPr>
      <xdr:spPr>
        <a:xfrm>
          <a:off x="5751195" y="123444000"/>
          <a:ext cx="183515" cy="800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136</xdr:row>
      <xdr:rowOff>0</xdr:rowOff>
    </xdr:from>
    <xdr:ext cx="196850" cy="800100"/>
    <xdr:sp>
      <xdr:nvSpPr>
        <xdr:cNvPr id="849" name="textbox1"/>
        <xdr:cNvSpPr txBox="1"/>
      </xdr:nvSpPr>
      <xdr:spPr>
        <a:xfrm>
          <a:off x="2392680" y="123444000"/>
          <a:ext cx="196850" cy="800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136</xdr:row>
      <xdr:rowOff>0</xdr:rowOff>
    </xdr:from>
    <xdr:ext cx="76200" cy="831215"/>
    <xdr:sp>
      <xdr:nvSpPr>
        <xdr:cNvPr id="850" name="textbox1"/>
        <xdr:cNvSpPr txBox="1"/>
      </xdr:nvSpPr>
      <xdr:spPr>
        <a:xfrm flipH="1" flipV="1">
          <a:off x="5885815" y="123444000"/>
          <a:ext cx="76200" cy="8312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2065649"/>
    <xdr:sp>
      <xdr:nvSpPr>
        <xdr:cNvPr id="852" name="textbox3"/>
        <xdr:cNvSpPr txBox="1"/>
      </xdr:nvSpPr>
      <xdr:spPr>
        <a:xfrm>
          <a:off x="6405880" y="127241300"/>
          <a:ext cx="196850" cy="20650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884041"/>
    <xdr:sp>
      <xdr:nvSpPr>
        <xdr:cNvPr id="855" name="textbox3"/>
        <xdr:cNvSpPr txBox="1"/>
      </xdr:nvSpPr>
      <xdr:spPr>
        <a:xfrm>
          <a:off x="6405880" y="127241300"/>
          <a:ext cx="196850" cy="18834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153793"/>
    <xdr:sp>
      <xdr:nvSpPr>
        <xdr:cNvPr id="858" name="textbox1"/>
        <xdr:cNvSpPr txBox="1"/>
      </xdr:nvSpPr>
      <xdr:spPr>
        <a:xfrm>
          <a:off x="6405880" y="127241300"/>
          <a:ext cx="196850" cy="11531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274441"/>
    <xdr:sp>
      <xdr:nvSpPr>
        <xdr:cNvPr id="862" name="textbox1"/>
        <xdr:cNvSpPr txBox="1"/>
      </xdr:nvSpPr>
      <xdr:spPr>
        <a:xfrm>
          <a:off x="6405880" y="127241300"/>
          <a:ext cx="196850" cy="12738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184270"/>
    <xdr:sp>
      <xdr:nvSpPr>
        <xdr:cNvPr id="863" name="textbox3"/>
        <xdr:cNvSpPr txBox="1"/>
      </xdr:nvSpPr>
      <xdr:spPr>
        <a:xfrm>
          <a:off x="6405880" y="127241300"/>
          <a:ext cx="196850" cy="11836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140</xdr:row>
      <xdr:rowOff>0</xdr:rowOff>
    </xdr:from>
    <xdr:ext cx="196850" cy="1097279"/>
    <xdr:sp>
      <xdr:nvSpPr>
        <xdr:cNvPr id="866" name="textbox1"/>
        <xdr:cNvSpPr txBox="1"/>
      </xdr:nvSpPr>
      <xdr:spPr>
        <a:xfrm>
          <a:off x="5003800" y="127241300"/>
          <a:ext cx="196850" cy="1096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188083"/>
    <xdr:sp>
      <xdr:nvSpPr>
        <xdr:cNvPr id="869" name="textbox1"/>
        <xdr:cNvSpPr txBox="1"/>
      </xdr:nvSpPr>
      <xdr:spPr>
        <a:xfrm>
          <a:off x="6405880" y="127241300"/>
          <a:ext cx="196850" cy="11874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217291"/>
    <xdr:sp>
      <xdr:nvSpPr>
        <xdr:cNvPr id="870" name="textbox3"/>
        <xdr:cNvSpPr txBox="1"/>
      </xdr:nvSpPr>
      <xdr:spPr>
        <a:xfrm>
          <a:off x="6405880" y="127241300"/>
          <a:ext cx="196850" cy="12166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140</xdr:row>
      <xdr:rowOff>0</xdr:rowOff>
    </xdr:from>
    <xdr:ext cx="196850" cy="1217291"/>
    <xdr:sp>
      <xdr:nvSpPr>
        <xdr:cNvPr id="875" name="textbox3"/>
        <xdr:cNvSpPr txBox="1"/>
      </xdr:nvSpPr>
      <xdr:spPr>
        <a:xfrm>
          <a:off x="5003800" y="127241300"/>
          <a:ext cx="196850" cy="12166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2347586"/>
    <xdr:sp>
      <xdr:nvSpPr>
        <xdr:cNvPr id="876" name="textbox3"/>
        <xdr:cNvSpPr txBox="1"/>
      </xdr:nvSpPr>
      <xdr:spPr>
        <a:xfrm>
          <a:off x="6405880" y="127241300"/>
          <a:ext cx="196850" cy="2346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140</xdr:row>
      <xdr:rowOff>0</xdr:rowOff>
    </xdr:from>
    <xdr:ext cx="196850" cy="2427596"/>
    <xdr:sp>
      <xdr:nvSpPr>
        <xdr:cNvPr id="877" name="textbox3"/>
        <xdr:cNvSpPr txBox="1"/>
      </xdr:nvSpPr>
      <xdr:spPr>
        <a:xfrm>
          <a:off x="5003800" y="127241300"/>
          <a:ext cx="196850" cy="24269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140</xdr:row>
      <xdr:rowOff>0</xdr:rowOff>
    </xdr:from>
    <xdr:ext cx="183243" cy="1957518"/>
    <xdr:sp>
      <xdr:nvSpPr>
        <xdr:cNvPr id="878" name="textbox3"/>
        <xdr:cNvSpPr txBox="1"/>
      </xdr:nvSpPr>
      <xdr:spPr>
        <a:xfrm>
          <a:off x="6414135" y="127241300"/>
          <a:ext cx="183515" cy="1957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217291"/>
    <xdr:sp>
      <xdr:nvSpPr>
        <xdr:cNvPr id="879" name="textbox1"/>
        <xdr:cNvSpPr txBox="1"/>
      </xdr:nvSpPr>
      <xdr:spPr>
        <a:xfrm>
          <a:off x="6405880" y="127241300"/>
          <a:ext cx="196850" cy="12166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489070"/>
    <xdr:sp>
      <xdr:nvSpPr>
        <xdr:cNvPr id="880" name="textbox3"/>
        <xdr:cNvSpPr txBox="1"/>
      </xdr:nvSpPr>
      <xdr:spPr>
        <a:xfrm>
          <a:off x="6405880" y="127241300"/>
          <a:ext cx="196850" cy="14884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140</xdr:row>
      <xdr:rowOff>0</xdr:rowOff>
    </xdr:from>
    <xdr:ext cx="196850" cy="1840859"/>
    <xdr:sp>
      <xdr:nvSpPr>
        <xdr:cNvPr id="881" name="textbox3"/>
        <xdr:cNvSpPr txBox="1"/>
      </xdr:nvSpPr>
      <xdr:spPr>
        <a:xfrm>
          <a:off x="5003800" y="127241300"/>
          <a:ext cx="196850" cy="1840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913249"/>
    <xdr:sp>
      <xdr:nvSpPr>
        <xdr:cNvPr id="882" name="textbox3"/>
        <xdr:cNvSpPr txBox="1"/>
      </xdr:nvSpPr>
      <xdr:spPr>
        <a:xfrm>
          <a:off x="6405880" y="127241300"/>
          <a:ext cx="196850" cy="19126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140</xdr:row>
      <xdr:rowOff>0</xdr:rowOff>
    </xdr:from>
    <xdr:ext cx="196850" cy="1217291"/>
    <xdr:sp>
      <xdr:nvSpPr>
        <xdr:cNvPr id="892" name="textbox3"/>
        <xdr:cNvSpPr txBox="1"/>
      </xdr:nvSpPr>
      <xdr:spPr>
        <a:xfrm>
          <a:off x="5003800" y="127241300"/>
          <a:ext cx="196850" cy="12166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2347586"/>
    <xdr:sp>
      <xdr:nvSpPr>
        <xdr:cNvPr id="893" name="textbox3"/>
        <xdr:cNvSpPr txBox="1"/>
      </xdr:nvSpPr>
      <xdr:spPr>
        <a:xfrm>
          <a:off x="6405880" y="127241300"/>
          <a:ext cx="196850" cy="2346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140</xdr:row>
      <xdr:rowOff>0</xdr:rowOff>
    </xdr:from>
    <xdr:ext cx="196850" cy="2046596"/>
    <xdr:sp>
      <xdr:nvSpPr>
        <xdr:cNvPr id="894" name="textbox3"/>
        <xdr:cNvSpPr txBox="1"/>
      </xdr:nvSpPr>
      <xdr:spPr>
        <a:xfrm>
          <a:off x="5003800" y="127241300"/>
          <a:ext cx="196850" cy="20459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140</xdr:row>
      <xdr:rowOff>0</xdr:rowOff>
    </xdr:from>
    <xdr:ext cx="183243" cy="1805118"/>
    <xdr:sp>
      <xdr:nvSpPr>
        <xdr:cNvPr id="895" name="textbox3"/>
        <xdr:cNvSpPr txBox="1"/>
      </xdr:nvSpPr>
      <xdr:spPr>
        <a:xfrm>
          <a:off x="6414135" y="127241300"/>
          <a:ext cx="183515" cy="18046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140</xdr:row>
      <xdr:rowOff>0</xdr:rowOff>
    </xdr:from>
    <xdr:ext cx="196850" cy="2166611"/>
    <xdr:sp>
      <xdr:nvSpPr>
        <xdr:cNvPr id="896" name="textbox3"/>
        <xdr:cNvSpPr txBox="1"/>
      </xdr:nvSpPr>
      <xdr:spPr>
        <a:xfrm>
          <a:off x="6200140" y="127241300"/>
          <a:ext cx="196850" cy="21659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336670"/>
    <xdr:sp>
      <xdr:nvSpPr>
        <xdr:cNvPr id="897" name="textbox3"/>
        <xdr:cNvSpPr txBox="1"/>
      </xdr:nvSpPr>
      <xdr:spPr>
        <a:xfrm>
          <a:off x="6405880" y="127241300"/>
          <a:ext cx="196850" cy="13360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140</xdr:row>
      <xdr:rowOff>0</xdr:rowOff>
    </xdr:from>
    <xdr:ext cx="196850" cy="1688459"/>
    <xdr:sp>
      <xdr:nvSpPr>
        <xdr:cNvPr id="898" name="textbox3"/>
        <xdr:cNvSpPr txBox="1"/>
      </xdr:nvSpPr>
      <xdr:spPr>
        <a:xfrm>
          <a:off x="5003800" y="127241300"/>
          <a:ext cx="196850" cy="16878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760849"/>
    <xdr:sp>
      <xdr:nvSpPr>
        <xdr:cNvPr id="899" name="textbox3"/>
        <xdr:cNvSpPr txBox="1"/>
      </xdr:nvSpPr>
      <xdr:spPr>
        <a:xfrm>
          <a:off x="6405880" y="127241300"/>
          <a:ext cx="196850" cy="1760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140</xdr:row>
      <xdr:rowOff>0</xdr:rowOff>
    </xdr:from>
    <xdr:ext cx="196850" cy="3122921"/>
    <xdr:sp>
      <xdr:nvSpPr>
        <xdr:cNvPr id="900" name="textbox3"/>
        <xdr:cNvSpPr txBox="1"/>
      </xdr:nvSpPr>
      <xdr:spPr>
        <a:xfrm>
          <a:off x="5003800" y="127241300"/>
          <a:ext cx="196850" cy="312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140</xdr:row>
      <xdr:rowOff>0</xdr:rowOff>
    </xdr:from>
    <xdr:ext cx="196850" cy="2861936"/>
    <xdr:sp>
      <xdr:nvSpPr>
        <xdr:cNvPr id="901" name="textbox3"/>
        <xdr:cNvSpPr txBox="1"/>
      </xdr:nvSpPr>
      <xdr:spPr>
        <a:xfrm>
          <a:off x="6200140" y="127241300"/>
          <a:ext cx="196850" cy="2861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140</xdr:row>
      <xdr:rowOff>0</xdr:rowOff>
    </xdr:from>
    <xdr:ext cx="196850" cy="2307584"/>
    <xdr:sp>
      <xdr:nvSpPr>
        <xdr:cNvPr id="902" name="textbox3"/>
        <xdr:cNvSpPr txBox="1"/>
      </xdr:nvSpPr>
      <xdr:spPr>
        <a:xfrm>
          <a:off x="5003800" y="127241300"/>
          <a:ext cx="196850" cy="23069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133</xdr:row>
      <xdr:rowOff>0</xdr:rowOff>
    </xdr:from>
    <xdr:ext cx="196850" cy="2260595"/>
    <xdr:sp>
      <xdr:nvSpPr>
        <xdr:cNvPr id="903" name="textbox3"/>
        <xdr:cNvSpPr txBox="1"/>
      </xdr:nvSpPr>
      <xdr:spPr>
        <a:xfrm>
          <a:off x="5742940" y="121107200"/>
          <a:ext cx="196850" cy="2259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134</xdr:row>
      <xdr:rowOff>0</xdr:rowOff>
    </xdr:from>
    <xdr:ext cx="196850" cy="1102363"/>
    <xdr:sp>
      <xdr:nvSpPr>
        <xdr:cNvPr id="904" name="textbox1"/>
        <xdr:cNvSpPr txBox="1"/>
      </xdr:nvSpPr>
      <xdr:spPr>
        <a:xfrm>
          <a:off x="5742940" y="121932700"/>
          <a:ext cx="196850" cy="11023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136</xdr:row>
      <xdr:rowOff>0</xdr:rowOff>
    </xdr:from>
    <xdr:ext cx="196850" cy="952500"/>
    <xdr:sp>
      <xdr:nvSpPr>
        <xdr:cNvPr id="905" name="textbox1"/>
        <xdr:cNvSpPr txBox="1"/>
      </xdr:nvSpPr>
      <xdr:spPr>
        <a:xfrm>
          <a:off x="5742940" y="123444000"/>
          <a:ext cx="196850" cy="952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141</xdr:row>
      <xdr:rowOff>0</xdr:rowOff>
    </xdr:from>
    <xdr:ext cx="196850" cy="1620516"/>
    <xdr:sp>
      <xdr:nvSpPr>
        <xdr:cNvPr id="906" name="textbox3"/>
        <xdr:cNvSpPr txBox="1"/>
      </xdr:nvSpPr>
      <xdr:spPr>
        <a:xfrm>
          <a:off x="5003800" y="128066800"/>
          <a:ext cx="196850" cy="161988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140</xdr:row>
      <xdr:rowOff>0</xdr:rowOff>
    </xdr:from>
    <xdr:ext cx="196850" cy="1139825"/>
    <xdr:sp>
      <xdr:nvSpPr>
        <xdr:cNvPr id="909" name="textbox1"/>
        <xdr:cNvSpPr txBox="1"/>
      </xdr:nvSpPr>
      <xdr:spPr>
        <a:xfrm>
          <a:off x="6405880" y="127241300"/>
          <a:ext cx="196850" cy="11398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136</xdr:row>
      <xdr:rowOff>171450</xdr:rowOff>
    </xdr:from>
    <xdr:to>
      <xdr:col>8</xdr:col>
      <xdr:colOff>243860</xdr:colOff>
      <xdr:row>137</xdr:row>
      <xdr:rowOff>252730</xdr:rowOff>
    </xdr:to>
    <xdr:sp>
      <xdr:nvSpPr>
        <xdr:cNvPr id="910" name=" "/>
        <xdr:cNvSpPr txBox="1"/>
      </xdr:nvSpPr>
      <xdr:spPr>
        <a:xfrm>
          <a:off x="6405880" y="123615450"/>
          <a:ext cx="198755" cy="10718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136</xdr:row>
      <xdr:rowOff>0</xdr:rowOff>
    </xdr:from>
    <xdr:to>
      <xdr:col>8</xdr:col>
      <xdr:colOff>243860</xdr:colOff>
      <xdr:row>136</xdr:row>
      <xdr:rowOff>798830</xdr:rowOff>
    </xdr:to>
    <xdr:sp>
      <xdr:nvSpPr>
        <xdr:cNvPr id="912" name=" "/>
        <xdr:cNvSpPr txBox="1"/>
      </xdr:nvSpPr>
      <xdr:spPr>
        <a:xfrm>
          <a:off x="6405880" y="123444000"/>
          <a:ext cx="198755" cy="7988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137</xdr:row>
      <xdr:rowOff>0</xdr:rowOff>
    </xdr:from>
    <xdr:to>
      <xdr:col>8</xdr:col>
      <xdr:colOff>243860</xdr:colOff>
      <xdr:row>138</xdr:row>
      <xdr:rowOff>10795</xdr:rowOff>
    </xdr:to>
    <xdr:sp>
      <xdr:nvSpPr>
        <xdr:cNvPr id="913" name=" "/>
        <xdr:cNvSpPr txBox="1"/>
      </xdr:nvSpPr>
      <xdr:spPr>
        <a:xfrm>
          <a:off x="6405880" y="124434600"/>
          <a:ext cx="198755" cy="10013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137</xdr:row>
      <xdr:rowOff>171450</xdr:rowOff>
    </xdr:from>
    <xdr:to>
      <xdr:col>8</xdr:col>
      <xdr:colOff>243860</xdr:colOff>
      <xdr:row>137</xdr:row>
      <xdr:rowOff>902335</xdr:rowOff>
    </xdr:to>
    <xdr:sp>
      <xdr:nvSpPr>
        <xdr:cNvPr id="915" name=" "/>
        <xdr:cNvSpPr txBox="1"/>
      </xdr:nvSpPr>
      <xdr:spPr>
        <a:xfrm>
          <a:off x="6405880" y="124606050"/>
          <a:ext cx="198755" cy="730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137</xdr:row>
      <xdr:rowOff>0</xdr:rowOff>
    </xdr:from>
    <xdr:to>
      <xdr:col>8</xdr:col>
      <xdr:colOff>243860</xdr:colOff>
      <xdr:row>138</xdr:row>
      <xdr:rowOff>15240</xdr:rowOff>
    </xdr:to>
    <xdr:sp>
      <xdr:nvSpPr>
        <xdr:cNvPr id="916" name=" "/>
        <xdr:cNvSpPr txBox="1"/>
      </xdr:nvSpPr>
      <xdr:spPr>
        <a:xfrm>
          <a:off x="6405880" y="124434600"/>
          <a:ext cx="198755" cy="10058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137</xdr:row>
      <xdr:rowOff>171450</xdr:rowOff>
    </xdr:from>
    <xdr:to>
      <xdr:col>8</xdr:col>
      <xdr:colOff>243860</xdr:colOff>
      <xdr:row>137</xdr:row>
      <xdr:rowOff>904240</xdr:rowOff>
    </xdr:to>
    <xdr:sp>
      <xdr:nvSpPr>
        <xdr:cNvPr id="917" name=" "/>
        <xdr:cNvSpPr txBox="1"/>
      </xdr:nvSpPr>
      <xdr:spPr>
        <a:xfrm>
          <a:off x="6405880" y="124606050"/>
          <a:ext cx="198755" cy="732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135</xdr:row>
      <xdr:rowOff>0</xdr:rowOff>
    </xdr:from>
    <xdr:to>
      <xdr:col>8</xdr:col>
      <xdr:colOff>243860</xdr:colOff>
      <xdr:row>135</xdr:row>
      <xdr:rowOff>794385</xdr:rowOff>
    </xdr:to>
    <xdr:sp>
      <xdr:nvSpPr>
        <xdr:cNvPr id="918" name=" "/>
        <xdr:cNvSpPr txBox="1"/>
      </xdr:nvSpPr>
      <xdr:spPr>
        <a:xfrm>
          <a:off x="6405880" y="122618500"/>
          <a:ext cx="198755" cy="7943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133</xdr:row>
      <xdr:rowOff>0</xdr:rowOff>
    </xdr:from>
    <xdr:ext cx="242569" cy="1078865"/>
    <xdr:sp>
      <xdr:nvSpPr>
        <xdr:cNvPr id="938" name="textbox1"/>
        <xdr:cNvSpPr txBox="1"/>
      </xdr:nvSpPr>
      <xdr:spPr>
        <a:xfrm>
          <a:off x="6405880" y="121107200"/>
          <a:ext cx="24257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133</xdr:row>
      <xdr:rowOff>0</xdr:rowOff>
    </xdr:from>
    <xdr:ext cx="242720" cy="1078865"/>
    <xdr:sp>
      <xdr:nvSpPr>
        <xdr:cNvPr id="939" name="textbox1" hidden="1"/>
        <xdr:cNvSpPr txBox="1"/>
      </xdr:nvSpPr>
      <xdr:spPr>
        <a:xfrm>
          <a:off x="6415405" y="121107200"/>
          <a:ext cx="243205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133</xdr:row>
      <xdr:rowOff>0</xdr:rowOff>
    </xdr:from>
    <xdr:ext cx="252094" cy="1078865"/>
    <xdr:sp>
      <xdr:nvSpPr>
        <xdr:cNvPr id="940" name="textbox1" hidden="1"/>
        <xdr:cNvSpPr txBox="1"/>
      </xdr:nvSpPr>
      <xdr:spPr>
        <a:xfrm>
          <a:off x="6415405" y="121107200"/>
          <a:ext cx="252095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133</xdr:row>
      <xdr:rowOff>0</xdr:rowOff>
    </xdr:from>
    <xdr:ext cx="237202" cy="1078865"/>
    <xdr:sp>
      <xdr:nvSpPr>
        <xdr:cNvPr id="941" name="textbox1" hidden="1"/>
        <xdr:cNvSpPr txBox="1"/>
      </xdr:nvSpPr>
      <xdr:spPr>
        <a:xfrm>
          <a:off x="6414135" y="121107200"/>
          <a:ext cx="23749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133</xdr:row>
      <xdr:rowOff>0</xdr:rowOff>
    </xdr:from>
    <xdr:ext cx="242569" cy="1078865"/>
    <xdr:sp>
      <xdr:nvSpPr>
        <xdr:cNvPr id="942" name="textbox1" hidden="1"/>
        <xdr:cNvSpPr txBox="1"/>
      </xdr:nvSpPr>
      <xdr:spPr>
        <a:xfrm>
          <a:off x="6405880" y="121107200"/>
          <a:ext cx="24257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133</xdr:row>
      <xdr:rowOff>0</xdr:rowOff>
    </xdr:from>
    <xdr:ext cx="242569" cy="1078865"/>
    <xdr:sp>
      <xdr:nvSpPr>
        <xdr:cNvPr id="943" name="textbox1" hidden="1"/>
        <xdr:cNvSpPr txBox="1"/>
      </xdr:nvSpPr>
      <xdr:spPr>
        <a:xfrm>
          <a:off x="5742940" y="121107200"/>
          <a:ext cx="242570" cy="10788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133</xdr:row>
      <xdr:rowOff>0</xdr:rowOff>
    </xdr:from>
    <xdr:ext cx="242569" cy="1078865"/>
    <xdr:sp>
      <xdr:nvSpPr>
        <xdr:cNvPr id="944" name="textbox1" hidden="1"/>
        <xdr:cNvSpPr txBox="1"/>
      </xdr:nvSpPr>
      <xdr:spPr>
        <a:xfrm>
          <a:off x="6405880" y="121107200"/>
          <a:ext cx="242570" cy="10788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133</xdr:row>
      <xdr:rowOff>0</xdr:rowOff>
    </xdr:from>
    <xdr:ext cx="242569" cy="1078865"/>
    <xdr:sp>
      <xdr:nvSpPr>
        <xdr:cNvPr id="945" name="textbox1" hidden="1"/>
        <xdr:cNvSpPr txBox="1"/>
      </xdr:nvSpPr>
      <xdr:spPr>
        <a:xfrm>
          <a:off x="4267835" y="121107200"/>
          <a:ext cx="24257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133</xdr:row>
      <xdr:rowOff>0</xdr:rowOff>
    </xdr:from>
    <xdr:ext cx="242569" cy="1078865"/>
    <xdr:sp>
      <xdr:nvSpPr>
        <xdr:cNvPr id="946" name="textbox1" hidden="1"/>
        <xdr:cNvSpPr txBox="1"/>
      </xdr:nvSpPr>
      <xdr:spPr>
        <a:xfrm>
          <a:off x="5003800" y="121107200"/>
          <a:ext cx="24257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133</xdr:row>
      <xdr:rowOff>0</xdr:rowOff>
    </xdr:from>
    <xdr:ext cx="242569" cy="1078865"/>
    <xdr:sp>
      <xdr:nvSpPr>
        <xdr:cNvPr id="947" name="textbox1" hidden="1"/>
        <xdr:cNvSpPr txBox="1"/>
      </xdr:nvSpPr>
      <xdr:spPr>
        <a:xfrm rot="10800000">
          <a:off x="6405880" y="121107200"/>
          <a:ext cx="24257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133</xdr:row>
      <xdr:rowOff>0</xdr:rowOff>
    </xdr:from>
    <xdr:ext cx="242720" cy="1078865"/>
    <xdr:sp>
      <xdr:nvSpPr>
        <xdr:cNvPr id="948" name="textbox1" hidden="1"/>
        <xdr:cNvSpPr txBox="1"/>
      </xdr:nvSpPr>
      <xdr:spPr>
        <a:xfrm>
          <a:off x="5752465" y="121107200"/>
          <a:ext cx="243205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133</xdr:row>
      <xdr:rowOff>0</xdr:rowOff>
    </xdr:from>
    <xdr:ext cx="242569" cy="1078865"/>
    <xdr:sp>
      <xdr:nvSpPr>
        <xdr:cNvPr id="949" name="textbox1" hidden="1"/>
        <xdr:cNvSpPr txBox="1"/>
      </xdr:nvSpPr>
      <xdr:spPr>
        <a:xfrm>
          <a:off x="5742940" y="121107200"/>
          <a:ext cx="24257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133</xdr:row>
      <xdr:rowOff>0</xdr:rowOff>
    </xdr:from>
    <xdr:ext cx="288288" cy="1078865"/>
    <xdr:sp>
      <xdr:nvSpPr>
        <xdr:cNvPr id="950" name="textbox1" hidden="1"/>
        <xdr:cNvSpPr txBox="1"/>
      </xdr:nvSpPr>
      <xdr:spPr>
        <a:xfrm>
          <a:off x="6837045" y="121107200"/>
          <a:ext cx="28829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133</xdr:row>
      <xdr:rowOff>0</xdr:rowOff>
    </xdr:from>
    <xdr:ext cx="288288" cy="1078865"/>
    <xdr:sp>
      <xdr:nvSpPr>
        <xdr:cNvPr id="951" name="textbox1" hidden="1"/>
        <xdr:cNvSpPr txBox="1"/>
      </xdr:nvSpPr>
      <xdr:spPr>
        <a:xfrm>
          <a:off x="6837045" y="121107200"/>
          <a:ext cx="28829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133</xdr:row>
      <xdr:rowOff>0</xdr:rowOff>
    </xdr:from>
    <xdr:ext cx="288288" cy="1078865"/>
    <xdr:sp>
      <xdr:nvSpPr>
        <xdr:cNvPr id="952" name="textbox1" hidden="1"/>
        <xdr:cNvSpPr txBox="1"/>
      </xdr:nvSpPr>
      <xdr:spPr>
        <a:xfrm>
          <a:off x="6405880" y="121107200"/>
          <a:ext cx="28829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133</xdr:row>
      <xdr:rowOff>0</xdr:rowOff>
    </xdr:from>
    <xdr:ext cx="288288" cy="1078865"/>
    <xdr:sp>
      <xdr:nvSpPr>
        <xdr:cNvPr id="953" name="textbox1" hidden="1"/>
        <xdr:cNvSpPr txBox="1"/>
      </xdr:nvSpPr>
      <xdr:spPr>
        <a:xfrm>
          <a:off x="6405880" y="121107200"/>
          <a:ext cx="28829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133</xdr:row>
      <xdr:rowOff>0</xdr:rowOff>
    </xdr:from>
    <xdr:ext cx="288288" cy="1078865"/>
    <xdr:sp>
      <xdr:nvSpPr>
        <xdr:cNvPr id="954" name="textbox1" hidden="1"/>
        <xdr:cNvSpPr txBox="1"/>
      </xdr:nvSpPr>
      <xdr:spPr>
        <a:xfrm>
          <a:off x="6405880" y="121107200"/>
          <a:ext cx="288290" cy="10788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133</xdr:row>
      <xdr:rowOff>0</xdr:rowOff>
    </xdr:from>
    <xdr:ext cx="288288" cy="1078865"/>
    <xdr:sp>
      <xdr:nvSpPr>
        <xdr:cNvPr id="955" name="textbox1" hidden="1"/>
        <xdr:cNvSpPr txBox="1"/>
      </xdr:nvSpPr>
      <xdr:spPr>
        <a:xfrm>
          <a:off x="6837045" y="121107200"/>
          <a:ext cx="288290" cy="10788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151</xdr:row>
      <xdr:rowOff>0</xdr:rowOff>
    </xdr:from>
    <xdr:ext cx="187476" cy="701675"/>
    <xdr:sp>
      <xdr:nvSpPr>
        <xdr:cNvPr id="958" name="textbox1"/>
        <xdr:cNvSpPr txBox="1"/>
      </xdr:nvSpPr>
      <xdr:spPr>
        <a:xfrm>
          <a:off x="6415405" y="137718800"/>
          <a:ext cx="187960" cy="7016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151</xdr:row>
      <xdr:rowOff>0</xdr:rowOff>
    </xdr:from>
    <xdr:ext cx="187476" cy="701675"/>
    <xdr:sp>
      <xdr:nvSpPr>
        <xdr:cNvPr id="963" name="textbox1"/>
        <xdr:cNvSpPr txBox="1"/>
      </xdr:nvSpPr>
      <xdr:spPr>
        <a:xfrm>
          <a:off x="5752465" y="137718800"/>
          <a:ext cx="187960" cy="7016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151</xdr:row>
      <xdr:rowOff>0</xdr:rowOff>
    </xdr:from>
    <xdr:ext cx="196850" cy="701675"/>
    <xdr:sp>
      <xdr:nvSpPr>
        <xdr:cNvPr id="969" name="textbox1"/>
        <xdr:cNvSpPr txBox="1"/>
      </xdr:nvSpPr>
      <xdr:spPr>
        <a:xfrm>
          <a:off x="6405880" y="137718800"/>
          <a:ext cx="196850" cy="7016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147</xdr:row>
      <xdr:rowOff>0</xdr:rowOff>
    </xdr:from>
    <xdr:ext cx="196850" cy="1612895"/>
    <xdr:sp>
      <xdr:nvSpPr>
        <xdr:cNvPr id="1007" name="textbox3"/>
        <xdr:cNvSpPr txBox="1"/>
      </xdr:nvSpPr>
      <xdr:spPr>
        <a:xfrm>
          <a:off x="6405880" y="133502400"/>
          <a:ext cx="196850" cy="1612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147</xdr:row>
      <xdr:rowOff>0</xdr:rowOff>
    </xdr:from>
    <xdr:ext cx="196850" cy="1493516"/>
    <xdr:sp>
      <xdr:nvSpPr>
        <xdr:cNvPr id="1014" name="textbox3"/>
        <xdr:cNvSpPr txBox="1"/>
      </xdr:nvSpPr>
      <xdr:spPr>
        <a:xfrm>
          <a:off x="6405880" y="133502400"/>
          <a:ext cx="196850" cy="1492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146</xdr:row>
      <xdr:rowOff>0</xdr:rowOff>
    </xdr:from>
    <xdr:ext cx="196850" cy="1137916"/>
    <xdr:sp>
      <xdr:nvSpPr>
        <xdr:cNvPr id="1015" name="textbox3"/>
        <xdr:cNvSpPr txBox="1"/>
      </xdr:nvSpPr>
      <xdr:spPr>
        <a:xfrm>
          <a:off x="5003800" y="132765800"/>
          <a:ext cx="196850" cy="1137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147</xdr:row>
      <xdr:rowOff>0</xdr:rowOff>
    </xdr:from>
    <xdr:ext cx="183243" cy="2233743"/>
    <xdr:sp>
      <xdr:nvSpPr>
        <xdr:cNvPr id="1039" name="textbox3"/>
        <xdr:cNvSpPr txBox="1"/>
      </xdr:nvSpPr>
      <xdr:spPr>
        <a:xfrm>
          <a:off x="6414135" y="133502400"/>
          <a:ext cx="183515" cy="2233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147</xdr:row>
      <xdr:rowOff>0</xdr:rowOff>
    </xdr:from>
    <xdr:ext cx="196850" cy="2214236"/>
    <xdr:sp>
      <xdr:nvSpPr>
        <xdr:cNvPr id="1040" name="textbox3"/>
        <xdr:cNvSpPr txBox="1"/>
      </xdr:nvSpPr>
      <xdr:spPr>
        <a:xfrm>
          <a:off x="6200140" y="133502400"/>
          <a:ext cx="196850" cy="22136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147</xdr:row>
      <xdr:rowOff>0</xdr:rowOff>
    </xdr:from>
    <xdr:ext cx="196850" cy="2117084"/>
    <xdr:sp>
      <xdr:nvSpPr>
        <xdr:cNvPr id="1042" name="textbox3"/>
        <xdr:cNvSpPr txBox="1"/>
      </xdr:nvSpPr>
      <xdr:spPr>
        <a:xfrm>
          <a:off x="5003800" y="133502400"/>
          <a:ext cx="196850" cy="2116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147</xdr:row>
      <xdr:rowOff>0</xdr:rowOff>
    </xdr:from>
    <xdr:ext cx="196850" cy="2189474"/>
    <xdr:sp>
      <xdr:nvSpPr>
        <xdr:cNvPr id="1043" name="textbox3"/>
        <xdr:cNvSpPr txBox="1"/>
      </xdr:nvSpPr>
      <xdr:spPr>
        <a:xfrm>
          <a:off x="6405880" y="133502400"/>
          <a:ext cx="196850" cy="21888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150</xdr:row>
      <xdr:rowOff>271779</xdr:rowOff>
    </xdr:from>
    <xdr:ext cx="196850" cy="8390862"/>
    <xdr:sp>
      <xdr:nvSpPr>
        <xdr:cNvPr id="1050" name="textbox3"/>
        <xdr:cNvSpPr txBox="1"/>
      </xdr:nvSpPr>
      <xdr:spPr>
        <a:xfrm>
          <a:off x="6405880" y="137164445"/>
          <a:ext cx="196850" cy="8390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150</xdr:row>
      <xdr:rowOff>0</xdr:rowOff>
    </xdr:from>
    <xdr:ext cx="187476" cy="1133475"/>
    <xdr:sp>
      <xdr:nvSpPr>
        <xdr:cNvPr id="1053" name="textbox1"/>
        <xdr:cNvSpPr txBox="1"/>
      </xdr:nvSpPr>
      <xdr:spPr>
        <a:xfrm>
          <a:off x="6415405" y="136893300"/>
          <a:ext cx="187960" cy="113347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150</xdr:row>
      <xdr:rowOff>0</xdr:rowOff>
    </xdr:from>
    <xdr:ext cx="196850" cy="5657197"/>
    <xdr:sp>
      <xdr:nvSpPr>
        <xdr:cNvPr id="1054" name="textbox3"/>
        <xdr:cNvSpPr txBox="1"/>
      </xdr:nvSpPr>
      <xdr:spPr>
        <a:xfrm>
          <a:off x="6405880" y="136893300"/>
          <a:ext cx="196850" cy="565658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150</xdr:row>
      <xdr:rowOff>0</xdr:rowOff>
    </xdr:from>
    <xdr:ext cx="196850" cy="5294614"/>
    <xdr:sp>
      <xdr:nvSpPr>
        <xdr:cNvPr id="1055" name="textbox3"/>
        <xdr:cNvSpPr txBox="1"/>
      </xdr:nvSpPr>
      <xdr:spPr>
        <a:xfrm>
          <a:off x="6405880" y="136893300"/>
          <a:ext cx="196850" cy="529399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0</xdr:colOff>
      <xdr:row>160</xdr:row>
      <xdr:rowOff>0</xdr:rowOff>
    </xdr:from>
    <xdr:ext cx="196850" cy="2001516"/>
    <xdr:sp>
      <xdr:nvSpPr>
        <xdr:cNvPr id="1057" name="textbox3"/>
        <xdr:cNvSpPr txBox="1"/>
      </xdr:nvSpPr>
      <xdr:spPr>
        <a:xfrm>
          <a:off x="4958715" y="146926300"/>
          <a:ext cx="196850" cy="2000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168</xdr:row>
      <xdr:rowOff>0</xdr:rowOff>
    </xdr:from>
    <xdr:to>
      <xdr:col>8</xdr:col>
      <xdr:colOff>243860</xdr:colOff>
      <xdr:row>169</xdr:row>
      <xdr:rowOff>369570</xdr:rowOff>
    </xdr:to>
    <xdr:sp>
      <xdr:nvSpPr>
        <xdr:cNvPr id="1062" name=" "/>
        <xdr:cNvSpPr txBox="1"/>
      </xdr:nvSpPr>
      <xdr:spPr>
        <a:xfrm>
          <a:off x="6405880" y="153746200"/>
          <a:ext cx="198755" cy="119507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168</xdr:row>
      <xdr:rowOff>171450</xdr:rowOff>
    </xdr:from>
    <xdr:to>
      <xdr:col>8</xdr:col>
      <xdr:colOff>243860</xdr:colOff>
      <xdr:row>169</xdr:row>
      <xdr:rowOff>422910</xdr:rowOff>
    </xdr:to>
    <xdr:sp>
      <xdr:nvSpPr>
        <xdr:cNvPr id="1064" name=" "/>
        <xdr:cNvSpPr txBox="1"/>
      </xdr:nvSpPr>
      <xdr:spPr>
        <a:xfrm>
          <a:off x="6405880" y="153917650"/>
          <a:ext cx="198755" cy="10769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168</xdr:row>
      <xdr:rowOff>0</xdr:rowOff>
    </xdr:from>
    <xdr:to>
      <xdr:col>8</xdr:col>
      <xdr:colOff>243860</xdr:colOff>
      <xdr:row>169</xdr:row>
      <xdr:rowOff>374015</xdr:rowOff>
    </xdr:to>
    <xdr:sp>
      <xdr:nvSpPr>
        <xdr:cNvPr id="1065" name=" "/>
        <xdr:cNvSpPr txBox="1"/>
      </xdr:nvSpPr>
      <xdr:spPr>
        <a:xfrm>
          <a:off x="6405880" y="153746200"/>
          <a:ext cx="198755" cy="11995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168</xdr:row>
      <xdr:rowOff>171450</xdr:rowOff>
    </xdr:from>
    <xdr:to>
      <xdr:col>8</xdr:col>
      <xdr:colOff>243860</xdr:colOff>
      <xdr:row>169</xdr:row>
      <xdr:rowOff>424815</xdr:rowOff>
    </xdr:to>
    <xdr:sp>
      <xdr:nvSpPr>
        <xdr:cNvPr id="1066" name=" "/>
        <xdr:cNvSpPr txBox="1"/>
      </xdr:nvSpPr>
      <xdr:spPr>
        <a:xfrm>
          <a:off x="6405880" y="153917650"/>
          <a:ext cx="198755" cy="10788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6</xdr:col>
      <xdr:colOff>45719</xdr:colOff>
      <xdr:row>212</xdr:row>
      <xdr:rowOff>0</xdr:rowOff>
    </xdr:from>
    <xdr:ext cx="196850" cy="1439541"/>
    <xdr:sp>
      <xdr:nvSpPr>
        <xdr:cNvPr id="1106" name="textbox3"/>
        <xdr:cNvSpPr txBox="1"/>
      </xdr:nvSpPr>
      <xdr:spPr>
        <a:xfrm>
          <a:off x="5003800" y="200621900"/>
          <a:ext cx="196850" cy="1438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212</xdr:row>
      <xdr:rowOff>0</xdr:rowOff>
    </xdr:from>
    <xdr:ext cx="196850" cy="2938136"/>
    <xdr:sp>
      <xdr:nvSpPr>
        <xdr:cNvPr id="1109" name="textbox3"/>
        <xdr:cNvSpPr txBox="1"/>
      </xdr:nvSpPr>
      <xdr:spPr>
        <a:xfrm>
          <a:off x="6405880" y="200621900"/>
          <a:ext cx="196850" cy="29375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212</xdr:row>
      <xdr:rowOff>0</xdr:rowOff>
    </xdr:from>
    <xdr:ext cx="183243" cy="2103568"/>
    <xdr:sp>
      <xdr:nvSpPr>
        <xdr:cNvPr id="1111" name="textbox3"/>
        <xdr:cNvSpPr txBox="1"/>
      </xdr:nvSpPr>
      <xdr:spPr>
        <a:xfrm>
          <a:off x="6414135" y="200621900"/>
          <a:ext cx="183515" cy="21031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212</xdr:row>
      <xdr:rowOff>0</xdr:rowOff>
    </xdr:from>
    <xdr:ext cx="196850" cy="1439541"/>
    <xdr:sp>
      <xdr:nvSpPr>
        <xdr:cNvPr id="1121" name="textbox1"/>
        <xdr:cNvSpPr txBox="1"/>
      </xdr:nvSpPr>
      <xdr:spPr>
        <a:xfrm>
          <a:off x="6405880" y="200621900"/>
          <a:ext cx="196850" cy="1438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212</xdr:row>
      <xdr:rowOff>0</xdr:rowOff>
    </xdr:from>
    <xdr:ext cx="196850" cy="1749420"/>
    <xdr:sp>
      <xdr:nvSpPr>
        <xdr:cNvPr id="1122" name="textbox3"/>
        <xdr:cNvSpPr txBox="1"/>
      </xdr:nvSpPr>
      <xdr:spPr>
        <a:xfrm>
          <a:off x="6405880" y="200621900"/>
          <a:ext cx="196850" cy="17487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212</xdr:row>
      <xdr:rowOff>0</xdr:rowOff>
    </xdr:from>
    <xdr:ext cx="196850" cy="2059299"/>
    <xdr:sp>
      <xdr:nvSpPr>
        <xdr:cNvPr id="1131" name="textbox3"/>
        <xdr:cNvSpPr txBox="1"/>
      </xdr:nvSpPr>
      <xdr:spPr>
        <a:xfrm>
          <a:off x="6405880" y="200621900"/>
          <a:ext cx="196850" cy="20586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212</xdr:row>
      <xdr:rowOff>0</xdr:rowOff>
    </xdr:from>
    <xdr:ext cx="196850" cy="1630041"/>
    <xdr:sp>
      <xdr:nvSpPr>
        <xdr:cNvPr id="1134" name="textbox3"/>
        <xdr:cNvSpPr txBox="1"/>
      </xdr:nvSpPr>
      <xdr:spPr>
        <a:xfrm>
          <a:off x="6405880" y="200621900"/>
          <a:ext cx="196850" cy="16294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213</xdr:row>
      <xdr:rowOff>0</xdr:rowOff>
    </xdr:from>
    <xdr:ext cx="196850" cy="1134741"/>
    <xdr:sp>
      <xdr:nvSpPr>
        <xdr:cNvPr id="1141" name="textbox1"/>
        <xdr:cNvSpPr txBox="1"/>
      </xdr:nvSpPr>
      <xdr:spPr>
        <a:xfrm>
          <a:off x="6405880" y="201447400"/>
          <a:ext cx="196850" cy="1134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213</xdr:row>
      <xdr:rowOff>0</xdr:rowOff>
    </xdr:from>
    <xdr:ext cx="196850" cy="1254120"/>
    <xdr:sp>
      <xdr:nvSpPr>
        <xdr:cNvPr id="1142" name="textbox3"/>
        <xdr:cNvSpPr txBox="1"/>
      </xdr:nvSpPr>
      <xdr:spPr>
        <a:xfrm>
          <a:off x="6405880" y="201447400"/>
          <a:ext cx="196850" cy="12534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213</xdr:row>
      <xdr:rowOff>0</xdr:rowOff>
    </xdr:from>
    <xdr:ext cx="196850" cy="1048383"/>
    <xdr:sp>
      <xdr:nvSpPr>
        <xdr:cNvPr id="1148" name="textbox1"/>
        <xdr:cNvSpPr txBox="1"/>
      </xdr:nvSpPr>
      <xdr:spPr>
        <a:xfrm>
          <a:off x="6405880" y="201447400"/>
          <a:ext cx="196850" cy="10477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213</xdr:row>
      <xdr:rowOff>0</xdr:rowOff>
    </xdr:from>
    <xdr:ext cx="196850" cy="1287141"/>
    <xdr:sp>
      <xdr:nvSpPr>
        <xdr:cNvPr id="1154" name="textbox3"/>
        <xdr:cNvSpPr txBox="1"/>
      </xdr:nvSpPr>
      <xdr:spPr>
        <a:xfrm>
          <a:off x="5003800" y="201447400"/>
          <a:ext cx="196850" cy="12865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213</xdr:row>
      <xdr:rowOff>0</xdr:rowOff>
    </xdr:from>
    <xdr:ext cx="196850" cy="2566661"/>
    <xdr:sp>
      <xdr:nvSpPr>
        <xdr:cNvPr id="1155" name="textbox3"/>
        <xdr:cNvSpPr txBox="1"/>
      </xdr:nvSpPr>
      <xdr:spPr>
        <a:xfrm>
          <a:off x="6405880" y="201447400"/>
          <a:ext cx="196850" cy="2566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213</xdr:row>
      <xdr:rowOff>0</xdr:rowOff>
    </xdr:from>
    <xdr:ext cx="196850" cy="2646671"/>
    <xdr:sp>
      <xdr:nvSpPr>
        <xdr:cNvPr id="1156" name="textbox3"/>
        <xdr:cNvSpPr txBox="1"/>
      </xdr:nvSpPr>
      <xdr:spPr>
        <a:xfrm>
          <a:off x="5003800" y="201447400"/>
          <a:ext cx="196850" cy="26460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213</xdr:row>
      <xdr:rowOff>0</xdr:rowOff>
    </xdr:from>
    <xdr:ext cx="196850" cy="1287141"/>
    <xdr:sp>
      <xdr:nvSpPr>
        <xdr:cNvPr id="1158" name="textbox1"/>
        <xdr:cNvSpPr txBox="1"/>
      </xdr:nvSpPr>
      <xdr:spPr>
        <a:xfrm>
          <a:off x="6405880" y="201447400"/>
          <a:ext cx="196850" cy="12865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213</xdr:row>
      <xdr:rowOff>0</xdr:rowOff>
    </xdr:from>
    <xdr:ext cx="196850" cy="1986909"/>
    <xdr:sp>
      <xdr:nvSpPr>
        <xdr:cNvPr id="1160" name="textbox3"/>
        <xdr:cNvSpPr txBox="1"/>
      </xdr:nvSpPr>
      <xdr:spPr>
        <a:xfrm>
          <a:off x="5003800" y="201447400"/>
          <a:ext cx="196850" cy="1986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213</xdr:row>
      <xdr:rowOff>0</xdr:rowOff>
    </xdr:from>
    <xdr:ext cx="196850" cy="2442836"/>
    <xdr:sp>
      <xdr:nvSpPr>
        <xdr:cNvPr id="1172" name="textbox3"/>
        <xdr:cNvSpPr txBox="1"/>
      </xdr:nvSpPr>
      <xdr:spPr>
        <a:xfrm>
          <a:off x="6405880" y="201447400"/>
          <a:ext cx="196850" cy="2442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213</xdr:row>
      <xdr:rowOff>0</xdr:rowOff>
    </xdr:from>
    <xdr:ext cx="196850" cy="2522846"/>
    <xdr:sp>
      <xdr:nvSpPr>
        <xdr:cNvPr id="1173" name="textbox3"/>
        <xdr:cNvSpPr txBox="1"/>
      </xdr:nvSpPr>
      <xdr:spPr>
        <a:xfrm>
          <a:off x="5003800" y="201447400"/>
          <a:ext cx="196850" cy="2522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213</xdr:row>
      <xdr:rowOff>0</xdr:rowOff>
    </xdr:from>
    <xdr:ext cx="183243" cy="2255968"/>
    <xdr:sp>
      <xdr:nvSpPr>
        <xdr:cNvPr id="1174" name="textbox3"/>
        <xdr:cNvSpPr txBox="1"/>
      </xdr:nvSpPr>
      <xdr:spPr>
        <a:xfrm>
          <a:off x="6414135" y="201447400"/>
          <a:ext cx="183515" cy="22555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213</xdr:row>
      <xdr:rowOff>0</xdr:rowOff>
    </xdr:from>
    <xdr:ext cx="196850" cy="2236461"/>
    <xdr:sp>
      <xdr:nvSpPr>
        <xdr:cNvPr id="1175" name="textbox3"/>
        <xdr:cNvSpPr txBox="1"/>
      </xdr:nvSpPr>
      <xdr:spPr>
        <a:xfrm>
          <a:off x="6200140" y="201447400"/>
          <a:ext cx="196850" cy="22358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213</xdr:row>
      <xdr:rowOff>0</xdr:rowOff>
    </xdr:from>
    <xdr:ext cx="196850" cy="1597020"/>
    <xdr:sp>
      <xdr:nvSpPr>
        <xdr:cNvPr id="1176" name="textbox3"/>
        <xdr:cNvSpPr txBox="1"/>
      </xdr:nvSpPr>
      <xdr:spPr>
        <a:xfrm>
          <a:off x="6405880" y="201447400"/>
          <a:ext cx="196850" cy="1596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213</xdr:row>
      <xdr:rowOff>0</xdr:rowOff>
    </xdr:from>
    <xdr:ext cx="196850" cy="2139309"/>
    <xdr:sp>
      <xdr:nvSpPr>
        <xdr:cNvPr id="1177" name="textbox3"/>
        <xdr:cNvSpPr txBox="1"/>
      </xdr:nvSpPr>
      <xdr:spPr>
        <a:xfrm>
          <a:off x="5003800" y="201447400"/>
          <a:ext cx="196850" cy="21386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213</xdr:row>
      <xdr:rowOff>0</xdr:rowOff>
    </xdr:from>
    <xdr:ext cx="196850" cy="2211699"/>
    <xdr:sp>
      <xdr:nvSpPr>
        <xdr:cNvPr id="1178" name="textbox3"/>
        <xdr:cNvSpPr txBox="1"/>
      </xdr:nvSpPr>
      <xdr:spPr>
        <a:xfrm>
          <a:off x="6405880" y="201447400"/>
          <a:ext cx="196850" cy="2211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214</xdr:row>
      <xdr:rowOff>0</xdr:rowOff>
    </xdr:from>
    <xdr:ext cx="196850" cy="2837171"/>
    <xdr:sp>
      <xdr:nvSpPr>
        <xdr:cNvPr id="1179" name="textbox3"/>
        <xdr:cNvSpPr txBox="1"/>
      </xdr:nvSpPr>
      <xdr:spPr>
        <a:xfrm>
          <a:off x="5003800" y="202272900"/>
          <a:ext cx="196850" cy="28365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214</xdr:row>
      <xdr:rowOff>0</xdr:rowOff>
    </xdr:from>
    <xdr:ext cx="196850" cy="2538086"/>
    <xdr:sp>
      <xdr:nvSpPr>
        <xdr:cNvPr id="1180" name="textbox3"/>
        <xdr:cNvSpPr txBox="1"/>
      </xdr:nvSpPr>
      <xdr:spPr>
        <a:xfrm>
          <a:off x="6200140" y="202272900"/>
          <a:ext cx="196850" cy="25374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214</xdr:row>
      <xdr:rowOff>0</xdr:rowOff>
    </xdr:from>
    <xdr:ext cx="196850" cy="2250434"/>
    <xdr:sp>
      <xdr:nvSpPr>
        <xdr:cNvPr id="1181" name="textbox3"/>
        <xdr:cNvSpPr txBox="1"/>
      </xdr:nvSpPr>
      <xdr:spPr>
        <a:xfrm>
          <a:off x="5003800" y="202272900"/>
          <a:ext cx="196850" cy="22498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218</xdr:row>
      <xdr:rowOff>271779</xdr:rowOff>
    </xdr:from>
    <xdr:ext cx="196850" cy="10006937"/>
    <xdr:sp>
      <xdr:nvSpPr>
        <xdr:cNvPr id="1182" name="textbox3"/>
        <xdr:cNvSpPr txBox="1"/>
      </xdr:nvSpPr>
      <xdr:spPr>
        <a:xfrm>
          <a:off x="6405880" y="205846045"/>
          <a:ext cx="196850" cy="10006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217</xdr:row>
      <xdr:rowOff>0</xdr:rowOff>
    </xdr:from>
    <xdr:ext cx="196850" cy="1464941"/>
    <xdr:sp>
      <xdr:nvSpPr>
        <xdr:cNvPr id="1183" name="textbox3"/>
        <xdr:cNvSpPr txBox="1"/>
      </xdr:nvSpPr>
      <xdr:spPr>
        <a:xfrm>
          <a:off x="5003800" y="204749400"/>
          <a:ext cx="196850" cy="14643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196850" cy="454025"/>
    <xdr:sp>
      <xdr:nvSpPr>
        <xdr:cNvPr id="1184" name="textbox1"/>
        <xdr:cNvSpPr txBox="1"/>
      </xdr:nvSpPr>
      <xdr:spPr>
        <a:xfrm>
          <a:off x="6405880" y="204749400"/>
          <a:ext cx="196850" cy="45402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271779</xdr:rowOff>
    </xdr:from>
    <xdr:ext cx="196850" cy="9782145"/>
    <xdr:sp>
      <xdr:nvSpPr>
        <xdr:cNvPr id="1186" name="textbox3"/>
        <xdr:cNvSpPr txBox="1"/>
      </xdr:nvSpPr>
      <xdr:spPr>
        <a:xfrm>
          <a:off x="6405880" y="205020545"/>
          <a:ext cx="196850" cy="978217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271779</xdr:rowOff>
    </xdr:from>
    <xdr:ext cx="196850" cy="9390987"/>
    <xdr:sp>
      <xdr:nvSpPr>
        <xdr:cNvPr id="1187" name="textbox3"/>
        <xdr:cNvSpPr txBox="1"/>
      </xdr:nvSpPr>
      <xdr:spPr>
        <a:xfrm>
          <a:off x="6405880" y="205020545"/>
          <a:ext cx="196850" cy="939101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221</xdr:row>
      <xdr:rowOff>0</xdr:rowOff>
    </xdr:from>
    <xdr:to>
      <xdr:col>8</xdr:col>
      <xdr:colOff>243860</xdr:colOff>
      <xdr:row>221</xdr:row>
      <xdr:rowOff>995045</xdr:rowOff>
    </xdr:to>
    <xdr:sp>
      <xdr:nvSpPr>
        <xdr:cNvPr id="1192" name=" "/>
        <xdr:cNvSpPr txBox="1"/>
      </xdr:nvSpPr>
      <xdr:spPr>
        <a:xfrm>
          <a:off x="6405880" y="208978500"/>
          <a:ext cx="198755" cy="9950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217</xdr:row>
      <xdr:rowOff>0</xdr:rowOff>
    </xdr:from>
    <xdr:ext cx="242569" cy="415925"/>
    <xdr:sp>
      <xdr:nvSpPr>
        <xdr:cNvPr id="1198" name="textbox1"/>
        <xdr:cNvSpPr txBox="1"/>
      </xdr:nvSpPr>
      <xdr:spPr>
        <a:xfrm>
          <a:off x="6405880" y="204749400"/>
          <a:ext cx="24257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217</xdr:row>
      <xdr:rowOff>0</xdr:rowOff>
    </xdr:from>
    <xdr:ext cx="242569" cy="415925"/>
    <xdr:sp>
      <xdr:nvSpPr>
        <xdr:cNvPr id="1199" name="textbox1"/>
        <xdr:cNvSpPr txBox="1"/>
      </xdr:nvSpPr>
      <xdr:spPr>
        <a:xfrm>
          <a:off x="5742940" y="204749400"/>
          <a:ext cx="24257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217</xdr:row>
      <xdr:rowOff>0</xdr:rowOff>
    </xdr:from>
    <xdr:ext cx="242720" cy="568325"/>
    <xdr:sp>
      <xdr:nvSpPr>
        <xdr:cNvPr id="1200" name="textbox1" hidden="1"/>
        <xdr:cNvSpPr txBox="1"/>
      </xdr:nvSpPr>
      <xdr:spPr>
        <a:xfrm>
          <a:off x="6415405" y="204749400"/>
          <a:ext cx="243205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217</xdr:row>
      <xdr:rowOff>0</xdr:rowOff>
    </xdr:from>
    <xdr:ext cx="252094" cy="415925"/>
    <xdr:sp>
      <xdr:nvSpPr>
        <xdr:cNvPr id="1201" name="textbox1" hidden="1"/>
        <xdr:cNvSpPr txBox="1"/>
      </xdr:nvSpPr>
      <xdr:spPr>
        <a:xfrm>
          <a:off x="6415405" y="204749400"/>
          <a:ext cx="252095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217</xdr:row>
      <xdr:rowOff>0</xdr:rowOff>
    </xdr:from>
    <xdr:ext cx="237202" cy="415925"/>
    <xdr:sp>
      <xdr:nvSpPr>
        <xdr:cNvPr id="1202" name="textbox1" hidden="1"/>
        <xdr:cNvSpPr txBox="1"/>
      </xdr:nvSpPr>
      <xdr:spPr>
        <a:xfrm>
          <a:off x="6414135" y="204749400"/>
          <a:ext cx="23749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42569" cy="568325"/>
    <xdr:sp>
      <xdr:nvSpPr>
        <xdr:cNvPr id="1203" name="textbox1" hidden="1"/>
        <xdr:cNvSpPr txBox="1"/>
      </xdr:nvSpPr>
      <xdr:spPr>
        <a:xfrm>
          <a:off x="6405880" y="204749400"/>
          <a:ext cx="242570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217</xdr:row>
      <xdr:rowOff>0</xdr:rowOff>
    </xdr:from>
    <xdr:ext cx="242569" cy="415925"/>
    <xdr:sp>
      <xdr:nvSpPr>
        <xdr:cNvPr id="1204" name="textbox1" hidden="1"/>
        <xdr:cNvSpPr txBox="1"/>
      </xdr:nvSpPr>
      <xdr:spPr>
        <a:xfrm>
          <a:off x="5742940" y="204749400"/>
          <a:ext cx="242570" cy="41592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42569" cy="415925"/>
    <xdr:sp>
      <xdr:nvSpPr>
        <xdr:cNvPr id="1205" name="textbox1" hidden="1"/>
        <xdr:cNvSpPr txBox="1"/>
      </xdr:nvSpPr>
      <xdr:spPr>
        <a:xfrm>
          <a:off x="6405880" y="204749400"/>
          <a:ext cx="242570" cy="41592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217</xdr:row>
      <xdr:rowOff>0</xdr:rowOff>
    </xdr:from>
    <xdr:ext cx="242569" cy="415925"/>
    <xdr:sp>
      <xdr:nvSpPr>
        <xdr:cNvPr id="1206" name="textbox1" hidden="1"/>
        <xdr:cNvSpPr txBox="1"/>
      </xdr:nvSpPr>
      <xdr:spPr>
        <a:xfrm>
          <a:off x="4267835" y="204749400"/>
          <a:ext cx="24257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217</xdr:row>
      <xdr:rowOff>0</xdr:rowOff>
    </xdr:from>
    <xdr:ext cx="242569" cy="415925"/>
    <xdr:sp>
      <xdr:nvSpPr>
        <xdr:cNvPr id="1207" name="textbox1" hidden="1"/>
        <xdr:cNvSpPr txBox="1"/>
      </xdr:nvSpPr>
      <xdr:spPr>
        <a:xfrm>
          <a:off x="5003800" y="204749400"/>
          <a:ext cx="24257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42569" cy="415925"/>
    <xdr:sp>
      <xdr:nvSpPr>
        <xdr:cNvPr id="1208" name="textbox1" hidden="1"/>
        <xdr:cNvSpPr txBox="1"/>
      </xdr:nvSpPr>
      <xdr:spPr>
        <a:xfrm rot="10800000">
          <a:off x="6405880" y="204749400"/>
          <a:ext cx="24257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217</xdr:row>
      <xdr:rowOff>0</xdr:rowOff>
    </xdr:from>
    <xdr:ext cx="242720" cy="568325"/>
    <xdr:sp>
      <xdr:nvSpPr>
        <xdr:cNvPr id="1209" name="textbox1" hidden="1"/>
        <xdr:cNvSpPr txBox="1"/>
      </xdr:nvSpPr>
      <xdr:spPr>
        <a:xfrm>
          <a:off x="5752465" y="204749400"/>
          <a:ext cx="243205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217</xdr:row>
      <xdr:rowOff>0</xdr:rowOff>
    </xdr:from>
    <xdr:ext cx="242569" cy="568325"/>
    <xdr:sp>
      <xdr:nvSpPr>
        <xdr:cNvPr id="1210" name="textbox1" hidden="1"/>
        <xdr:cNvSpPr txBox="1"/>
      </xdr:nvSpPr>
      <xdr:spPr>
        <a:xfrm>
          <a:off x="5742940" y="204749400"/>
          <a:ext cx="242570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217</xdr:row>
      <xdr:rowOff>0</xdr:rowOff>
    </xdr:from>
    <xdr:ext cx="288288" cy="415925"/>
    <xdr:sp>
      <xdr:nvSpPr>
        <xdr:cNvPr id="1211" name="textbox1" hidden="1"/>
        <xdr:cNvSpPr txBox="1"/>
      </xdr:nvSpPr>
      <xdr:spPr>
        <a:xfrm>
          <a:off x="6837045" y="204749400"/>
          <a:ext cx="28829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217</xdr:row>
      <xdr:rowOff>0</xdr:rowOff>
    </xdr:from>
    <xdr:ext cx="288288" cy="568325"/>
    <xdr:sp>
      <xdr:nvSpPr>
        <xdr:cNvPr id="1212" name="textbox1" hidden="1"/>
        <xdr:cNvSpPr txBox="1"/>
      </xdr:nvSpPr>
      <xdr:spPr>
        <a:xfrm>
          <a:off x="6837045" y="204749400"/>
          <a:ext cx="288290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88288" cy="568325"/>
    <xdr:sp>
      <xdr:nvSpPr>
        <xdr:cNvPr id="1213" name="textbox1" hidden="1"/>
        <xdr:cNvSpPr txBox="1"/>
      </xdr:nvSpPr>
      <xdr:spPr>
        <a:xfrm>
          <a:off x="6405880" y="204749400"/>
          <a:ext cx="288290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88288" cy="415925"/>
    <xdr:sp>
      <xdr:nvSpPr>
        <xdr:cNvPr id="1214" name="textbox1" hidden="1"/>
        <xdr:cNvSpPr txBox="1"/>
      </xdr:nvSpPr>
      <xdr:spPr>
        <a:xfrm>
          <a:off x="6405880" y="204749400"/>
          <a:ext cx="28829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88288" cy="415925"/>
    <xdr:sp>
      <xdr:nvSpPr>
        <xdr:cNvPr id="1215" name="textbox1" hidden="1"/>
        <xdr:cNvSpPr txBox="1"/>
      </xdr:nvSpPr>
      <xdr:spPr>
        <a:xfrm>
          <a:off x="6405880" y="204749400"/>
          <a:ext cx="288290" cy="41592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217</xdr:row>
      <xdr:rowOff>0</xdr:rowOff>
    </xdr:from>
    <xdr:ext cx="288288" cy="415925"/>
    <xdr:sp>
      <xdr:nvSpPr>
        <xdr:cNvPr id="1216" name="textbox1" hidden="1"/>
        <xdr:cNvSpPr txBox="1"/>
      </xdr:nvSpPr>
      <xdr:spPr>
        <a:xfrm>
          <a:off x="6837045" y="204749400"/>
          <a:ext cx="288290" cy="41592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42569" cy="554990"/>
    <xdr:sp>
      <xdr:nvSpPr>
        <xdr:cNvPr id="1217" name="textbox1"/>
        <xdr:cNvSpPr txBox="1"/>
      </xdr:nvSpPr>
      <xdr:spPr>
        <a:xfrm>
          <a:off x="6405880" y="204749400"/>
          <a:ext cx="24257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217</xdr:row>
      <xdr:rowOff>0</xdr:rowOff>
    </xdr:from>
    <xdr:ext cx="242720" cy="707390"/>
    <xdr:sp>
      <xdr:nvSpPr>
        <xdr:cNvPr id="1218" name="textbox1" hidden="1"/>
        <xdr:cNvSpPr txBox="1"/>
      </xdr:nvSpPr>
      <xdr:spPr>
        <a:xfrm>
          <a:off x="6415405" y="204749400"/>
          <a:ext cx="243205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217</xdr:row>
      <xdr:rowOff>0</xdr:rowOff>
    </xdr:from>
    <xdr:ext cx="252094" cy="554990"/>
    <xdr:sp>
      <xdr:nvSpPr>
        <xdr:cNvPr id="1219" name="textbox1" hidden="1"/>
        <xdr:cNvSpPr txBox="1"/>
      </xdr:nvSpPr>
      <xdr:spPr>
        <a:xfrm>
          <a:off x="6415405" y="204749400"/>
          <a:ext cx="252095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217</xdr:row>
      <xdr:rowOff>0</xdr:rowOff>
    </xdr:from>
    <xdr:ext cx="237202" cy="554990"/>
    <xdr:sp>
      <xdr:nvSpPr>
        <xdr:cNvPr id="1220" name="textbox1" hidden="1"/>
        <xdr:cNvSpPr txBox="1"/>
      </xdr:nvSpPr>
      <xdr:spPr>
        <a:xfrm>
          <a:off x="6414135" y="204749400"/>
          <a:ext cx="23749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42569" cy="707390"/>
    <xdr:sp>
      <xdr:nvSpPr>
        <xdr:cNvPr id="1221" name="textbox1" hidden="1"/>
        <xdr:cNvSpPr txBox="1"/>
      </xdr:nvSpPr>
      <xdr:spPr>
        <a:xfrm>
          <a:off x="6405880" y="204749400"/>
          <a:ext cx="242570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217</xdr:row>
      <xdr:rowOff>0</xdr:rowOff>
    </xdr:from>
    <xdr:ext cx="242569" cy="554990"/>
    <xdr:sp>
      <xdr:nvSpPr>
        <xdr:cNvPr id="1222" name="textbox1" hidden="1"/>
        <xdr:cNvSpPr txBox="1"/>
      </xdr:nvSpPr>
      <xdr:spPr>
        <a:xfrm>
          <a:off x="5742940" y="204749400"/>
          <a:ext cx="242570" cy="55499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42569" cy="554990"/>
    <xdr:sp>
      <xdr:nvSpPr>
        <xdr:cNvPr id="1223" name="textbox1" hidden="1"/>
        <xdr:cNvSpPr txBox="1"/>
      </xdr:nvSpPr>
      <xdr:spPr>
        <a:xfrm>
          <a:off x="6405880" y="204749400"/>
          <a:ext cx="242570" cy="55499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217</xdr:row>
      <xdr:rowOff>0</xdr:rowOff>
    </xdr:from>
    <xdr:ext cx="242569" cy="554990"/>
    <xdr:sp>
      <xdr:nvSpPr>
        <xdr:cNvPr id="1224" name="textbox1" hidden="1"/>
        <xdr:cNvSpPr txBox="1"/>
      </xdr:nvSpPr>
      <xdr:spPr>
        <a:xfrm>
          <a:off x="4267835" y="204749400"/>
          <a:ext cx="24257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217</xdr:row>
      <xdr:rowOff>0</xdr:rowOff>
    </xdr:from>
    <xdr:ext cx="242569" cy="554990"/>
    <xdr:sp>
      <xdr:nvSpPr>
        <xdr:cNvPr id="1225" name="textbox1" hidden="1"/>
        <xdr:cNvSpPr txBox="1"/>
      </xdr:nvSpPr>
      <xdr:spPr>
        <a:xfrm>
          <a:off x="5003800" y="204749400"/>
          <a:ext cx="24257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42569" cy="554990"/>
    <xdr:sp>
      <xdr:nvSpPr>
        <xdr:cNvPr id="1226" name="textbox1" hidden="1"/>
        <xdr:cNvSpPr txBox="1"/>
      </xdr:nvSpPr>
      <xdr:spPr>
        <a:xfrm rot="10800000">
          <a:off x="6405880" y="204749400"/>
          <a:ext cx="24257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217</xdr:row>
      <xdr:rowOff>0</xdr:rowOff>
    </xdr:from>
    <xdr:ext cx="242720" cy="707390"/>
    <xdr:sp>
      <xdr:nvSpPr>
        <xdr:cNvPr id="1227" name="textbox1" hidden="1"/>
        <xdr:cNvSpPr txBox="1"/>
      </xdr:nvSpPr>
      <xdr:spPr>
        <a:xfrm>
          <a:off x="5752465" y="204749400"/>
          <a:ext cx="243205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217</xdr:row>
      <xdr:rowOff>0</xdr:rowOff>
    </xdr:from>
    <xdr:ext cx="242569" cy="707390"/>
    <xdr:sp>
      <xdr:nvSpPr>
        <xdr:cNvPr id="1228" name="textbox1" hidden="1"/>
        <xdr:cNvSpPr txBox="1"/>
      </xdr:nvSpPr>
      <xdr:spPr>
        <a:xfrm>
          <a:off x="5742940" y="204749400"/>
          <a:ext cx="242570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217</xdr:row>
      <xdr:rowOff>0</xdr:rowOff>
    </xdr:from>
    <xdr:ext cx="288288" cy="554990"/>
    <xdr:sp>
      <xdr:nvSpPr>
        <xdr:cNvPr id="1229" name="textbox1" hidden="1"/>
        <xdr:cNvSpPr txBox="1"/>
      </xdr:nvSpPr>
      <xdr:spPr>
        <a:xfrm>
          <a:off x="6837045" y="204749400"/>
          <a:ext cx="28829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217</xdr:row>
      <xdr:rowOff>0</xdr:rowOff>
    </xdr:from>
    <xdr:ext cx="288288" cy="707390"/>
    <xdr:sp>
      <xdr:nvSpPr>
        <xdr:cNvPr id="1230" name="textbox1" hidden="1"/>
        <xdr:cNvSpPr txBox="1"/>
      </xdr:nvSpPr>
      <xdr:spPr>
        <a:xfrm>
          <a:off x="6837045" y="204749400"/>
          <a:ext cx="288290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88288" cy="707390"/>
    <xdr:sp>
      <xdr:nvSpPr>
        <xdr:cNvPr id="1231" name="textbox1" hidden="1"/>
        <xdr:cNvSpPr txBox="1"/>
      </xdr:nvSpPr>
      <xdr:spPr>
        <a:xfrm>
          <a:off x="6405880" y="204749400"/>
          <a:ext cx="288290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88288" cy="554990"/>
    <xdr:sp>
      <xdr:nvSpPr>
        <xdr:cNvPr id="1232" name="textbox1" hidden="1"/>
        <xdr:cNvSpPr txBox="1"/>
      </xdr:nvSpPr>
      <xdr:spPr>
        <a:xfrm>
          <a:off x="6405880" y="204749400"/>
          <a:ext cx="28829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217</xdr:row>
      <xdr:rowOff>0</xdr:rowOff>
    </xdr:from>
    <xdr:ext cx="288288" cy="554990"/>
    <xdr:sp>
      <xdr:nvSpPr>
        <xdr:cNvPr id="1233" name="textbox1" hidden="1"/>
        <xdr:cNvSpPr txBox="1"/>
      </xdr:nvSpPr>
      <xdr:spPr>
        <a:xfrm>
          <a:off x="6405880" y="204749400"/>
          <a:ext cx="288290" cy="55499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217</xdr:row>
      <xdr:rowOff>0</xdr:rowOff>
    </xdr:from>
    <xdr:ext cx="288288" cy="554990"/>
    <xdr:sp>
      <xdr:nvSpPr>
        <xdr:cNvPr id="1234" name="textbox1" hidden="1"/>
        <xdr:cNvSpPr txBox="1"/>
      </xdr:nvSpPr>
      <xdr:spPr>
        <a:xfrm>
          <a:off x="6837045" y="204749400"/>
          <a:ext cx="288290" cy="55499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</xdr:col>
      <xdr:colOff>0</xdr:colOff>
      <xdr:row>249</xdr:row>
      <xdr:rowOff>0</xdr:rowOff>
    </xdr:from>
    <xdr:ext cx="196850" cy="647700"/>
    <xdr:sp>
      <xdr:nvSpPr>
        <xdr:cNvPr id="1254" name="textbox1" hidden="1"/>
        <xdr:cNvSpPr txBox="1"/>
      </xdr:nvSpPr>
      <xdr:spPr>
        <a:xfrm>
          <a:off x="1043940" y="2369820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3</xdr:col>
      <xdr:colOff>0</xdr:colOff>
      <xdr:row>249</xdr:row>
      <xdr:rowOff>0</xdr:rowOff>
    </xdr:from>
    <xdr:ext cx="196850" cy="647700"/>
    <xdr:sp>
      <xdr:nvSpPr>
        <xdr:cNvPr id="1255" name="textbox1" hidden="1"/>
        <xdr:cNvSpPr txBox="1"/>
      </xdr:nvSpPr>
      <xdr:spPr>
        <a:xfrm>
          <a:off x="1729740" y="2369820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249</xdr:row>
      <xdr:rowOff>0</xdr:rowOff>
    </xdr:from>
    <xdr:ext cx="196850" cy="1042668"/>
    <xdr:sp>
      <xdr:nvSpPr>
        <xdr:cNvPr id="1258" name="textbox1"/>
        <xdr:cNvSpPr txBox="1"/>
      </xdr:nvSpPr>
      <xdr:spPr>
        <a:xfrm>
          <a:off x="4267835" y="236982000"/>
          <a:ext cx="196850" cy="1042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55244</xdr:colOff>
      <xdr:row>249</xdr:row>
      <xdr:rowOff>0</xdr:rowOff>
    </xdr:from>
    <xdr:ext cx="187476" cy="942975"/>
    <xdr:sp>
      <xdr:nvSpPr>
        <xdr:cNvPr id="1259" name="textbox1"/>
        <xdr:cNvSpPr txBox="1"/>
      </xdr:nvSpPr>
      <xdr:spPr>
        <a:xfrm>
          <a:off x="4277360" y="236982000"/>
          <a:ext cx="18796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55244</xdr:colOff>
      <xdr:row>249</xdr:row>
      <xdr:rowOff>0</xdr:rowOff>
    </xdr:from>
    <xdr:ext cx="187476" cy="800100"/>
    <xdr:sp>
      <xdr:nvSpPr>
        <xdr:cNvPr id="1260" name="textbox1"/>
        <xdr:cNvSpPr txBox="1"/>
      </xdr:nvSpPr>
      <xdr:spPr>
        <a:xfrm>
          <a:off x="4277360" y="236982000"/>
          <a:ext cx="187960" cy="800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55244</xdr:colOff>
      <xdr:row>249</xdr:row>
      <xdr:rowOff>0</xdr:rowOff>
    </xdr:from>
    <xdr:ext cx="187476" cy="952500"/>
    <xdr:sp>
      <xdr:nvSpPr>
        <xdr:cNvPr id="1261" name="textbox1"/>
        <xdr:cNvSpPr txBox="1"/>
      </xdr:nvSpPr>
      <xdr:spPr>
        <a:xfrm>
          <a:off x="4277360" y="236982000"/>
          <a:ext cx="187960" cy="952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249</xdr:row>
      <xdr:rowOff>0</xdr:rowOff>
    </xdr:from>
    <xdr:ext cx="196850" cy="919479"/>
    <xdr:sp>
      <xdr:nvSpPr>
        <xdr:cNvPr id="1262" name="textbox1"/>
        <xdr:cNvSpPr txBox="1"/>
      </xdr:nvSpPr>
      <xdr:spPr>
        <a:xfrm>
          <a:off x="4267835" y="236982000"/>
          <a:ext cx="196850" cy="9188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249</xdr:row>
      <xdr:rowOff>0</xdr:rowOff>
    </xdr:from>
    <xdr:ext cx="196850" cy="924563"/>
    <xdr:sp>
      <xdr:nvSpPr>
        <xdr:cNvPr id="1263" name="textbox1"/>
        <xdr:cNvSpPr txBox="1"/>
      </xdr:nvSpPr>
      <xdr:spPr>
        <a:xfrm>
          <a:off x="4267835" y="236982000"/>
          <a:ext cx="196850" cy="924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249</xdr:row>
      <xdr:rowOff>0</xdr:rowOff>
    </xdr:from>
    <xdr:ext cx="196850" cy="1076958"/>
    <xdr:sp>
      <xdr:nvSpPr>
        <xdr:cNvPr id="1264" name="textbox1"/>
        <xdr:cNvSpPr txBox="1"/>
      </xdr:nvSpPr>
      <xdr:spPr>
        <a:xfrm>
          <a:off x="4267835" y="236982000"/>
          <a:ext cx="196850" cy="1076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55244</xdr:colOff>
      <xdr:row>249</xdr:row>
      <xdr:rowOff>0</xdr:rowOff>
    </xdr:from>
    <xdr:ext cx="187476" cy="942975"/>
    <xdr:sp>
      <xdr:nvSpPr>
        <xdr:cNvPr id="1266" name="textbox1"/>
        <xdr:cNvSpPr txBox="1"/>
      </xdr:nvSpPr>
      <xdr:spPr>
        <a:xfrm>
          <a:off x="5013325" y="236982000"/>
          <a:ext cx="18796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55244</xdr:colOff>
      <xdr:row>249</xdr:row>
      <xdr:rowOff>0</xdr:rowOff>
    </xdr:from>
    <xdr:ext cx="187476" cy="800100"/>
    <xdr:sp>
      <xdr:nvSpPr>
        <xdr:cNvPr id="1267" name="textbox1"/>
        <xdr:cNvSpPr txBox="1"/>
      </xdr:nvSpPr>
      <xdr:spPr>
        <a:xfrm>
          <a:off x="5013325" y="236982000"/>
          <a:ext cx="187960" cy="800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55244</xdr:colOff>
      <xdr:row>249</xdr:row>
      <xdr:rowOff>0</xdr:rowOff>
    </xdr:from>
    <xdr:ext cx="187476" cy="952500"/>
    <xdr:sp>
      <xdr:nvSpPr>
        <xdr:cNvPr id="1268" name="textbox1"/>
        <xdr:cNvSpPr txBox="1"/>
      </xdr:nvSpPr>
      <xdr:spPr>
        <a:xfrm>
          <a:off x="5013325" y="236982000"/>
          <a:ext cx="187960" cy="952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249</xdr:row>
      <xdr:rowOff>0</xdr:rowOff>
    </xdr:from>
    <xdr:ext cx="196850" cy="924563"/>
    <xdr:sp>
      <xdr:nvSpPr>
        <xdr:cNvPr id="1270" name="textbox1"/>
        <xdr:cNvSpPr txBox="1"/>
      </xdr:nvSpPr>
      <xdr:spPr>
        <a:xfrm>
          <a:off x="5003800" y="236982000"/>
          <a:ext cx="196850" cy="924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249</xdr:row>
      <xdr:rowOff>0</xdr:rowOff>
    </xdr:from>
    <xdr:ext cx="196850" cy="647700"/>
    <xdr:sp>
      <xdr:nvSpPr>
        <xdr:cNvPr id="1271" name="textbox1" hidden="1"/>
        <xdr:cNvSpPr txBox="1"/>
      </xdr:nvSpPr>
      <xdr:spPr>
        <a:xfrm>
          <a:off x="7409180" y="2369820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122</xdr:row>
      <xdr:rowOff>171450</xdr:rowOff>
    </xdr:from>
    <xdr:to>
      <xdr:col>8</xdr:col>
      <xdr:colOff>243860</xdr:colOff>
      <xdr:row>123</xdr:row>
      <xdr:rowOff>100330</xdr:rowOff>
    </xdr:to>
    <xdr:sp>
      <xdr:nvSpPr>
        <xdr:cNvPr id="1278" name=" "/>
        <xdr:cNvSpPr txBox="1"/>
      </xdr:nvSpPr>
      <xdr:spPr>
        <a:xfrm>
          <a:off x="6405880" y="110559850"/>
          <a:ext cx="198755" cy="7543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122</xdr:row>
      <xdr:rowOff>0</xdr:rowOff>
    </xdr:from>
    <xdr:to>
      <xdr:col>8</xdr:col>
      <xdr:colOff>243860</xdr:colOff>
      <xdr:row>122</xdr:row>
      <xdr:rowOff>481330</xdr:rowOff>
    </xdr:to>
    <xdr:sp>
      <xdr:nvSpPr>
        <xdr:cNvPr id="1280" name=" "/>
        <xdr:cNvSpPr txBox="1"/>
      </xdr:nvSpPr>
      <xdr:spPr>
        <a:xfrm>
          <a:off x="6405880" y="110388400"/>
          <a:ext cx="198755" cy="481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6</xdr:col>
      <xdr:colOff>45719</xdr:colOff>
      <xdr:row>136</xdr:row>
      <xdr:rowOff>0</xdr:rowOff>
    </xdr:from>
    <xdr:ext cx="196850" cy="2331716"/>
    <xdr:sp>
      <xdr:nvSpPr>
        <xdr:cNvPr id="1287" name="textbox3"/>
        <xdr:cNvSpPr txBox="1"/>
      </xdr:nvSpPr>
      <xdr:spPr>
        <a:xfrm>
          <a:off x="5003800" y="123444000"/>
          <a:ext cx="196850" cy="23310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136</xdr:row>
      <xdr:rowOff>0</xdr:rowOff>
    </xdr:from>
    <xdr:ext cx="196850" cy="3614411"/>
    <xdr:sp>
      <xdr:nvSpPr>
        <xdr:cNvPr id="1290" name="textbox3"/>
        <xdr:cNvSpPr txBox="1"/>
      </xdr:nvSpPr>
      <xdr:spPr>
        <a:xfrm>
          <a:off x="6405880" y="123444000"/>
          <a:ext cx="196850" cy="36137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136</xdr:row>
      <xdr:rowOff>0</xdr:rowOff>
    </xdr:from>
    <xdr:ext cx="196850" cy="1372868"/>
    <xdr:sp>
      <xdr:nvSpPr>
        <xdr:cNvPr id="1291" name="textbox1"/>
        <xdr:cNvSpPr txBox="1"/>
      </xdr:nvSpPr>
      <xdr:spPr>
        <a:xfrm>
          <a:off x="6405880" y="123444000"/>
          <a:ext cx="196850" cy="13722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136</xdr:row>
      <xdr:rowOff>0</xdr:rowOff>
    </xdr:from>
    <xdr:ext cx="183243" cy="2767143"/>
    <xdr:sp>
      <xdr:nvSpPr>
        <xdr:cNvPr id="1292" name="textbox3"/>
        <xdr:cNvSpPr txBox="1"/>
      </xdr:nvSpPr>
      <xdr:spPr>
        <a:xfrm>
          <a:off x="6414135" y="123444000"/>
          <a:ext cx="183515" cy="2766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136</xdr:row>
      <xdr:rowOff>0</xdr:rowOff>
    </xdr:from>
    <xdr:ext cx="196850" cy="2331716"/>
    <xdr:sp>
      <xdr:nvSpPr>
        <xdr:cNvPr id="1302" name="textbox1"/>
        <xdr:cNvSpPr txBox="1"/>
      </xdr:nvSpPr>
      <xdr:spPr>
        <a:xfrm>
          <a:off x="6405880" y="123444000"/>
          <a:ext cx="196850" cy="23310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136</xdr:row>
      <xdr:rowOff>0</xdr:rowOff>
    </xdr:from>
    <xdr:ext cx="196850" cy="2070095"/>
    <xdr:sp>
      <xdr:nvSpPr>
        <xdr:cNvPr id="1303" name="textbox3"/>
        <xdr:cNvSpPr txBox="1"/>
      </xdr:nvSpPr>
      <xdr:spPr>
        <a:xfrm>
          <a:off x="6405880" y="123444000"/>
          <a:ext cx="196850" cy="20694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136</xdr:row>
      <xdr:rowOff>0</xdr:rowOff>
    </xdr:from>
    <xdr:ext cx="196850" cy="2722874"/>
    <xdr:sp>
      <xdr:nvSpPr>
        <xdr:cNvPr id="1312" name="textbox3"/>
        <xdr:cNvSpPr txBox="1"/>
      </xdr:nvSpPr>
      <xdr:spPr>
        <a:xfrm>
          <a:off x="6405880" y="123444000"/>
          <a:ext cx="196850" cy="272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136</xdr:row>
      <xdr:rowOff>0</xdr:rowOff>
    </xdr:from>
    <xdr:ext cx="196850" cy="1559558"/>
    <xdr:sp>
      <xdr:nvSpPr>
        <xdr:cNvPr id="1314" name="textbox1"/>
        <xdr:cNvSpPr txBox="1"/>
      </xdr:nvSpPr>
      <xdr:spPr>
        <a:xfrm>
          <a:off x="6405880" y="123444000"/>
          <a:ext cx="196850" cy="1558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136</xdr:row>
      <xdr:rowOff>0</xdr:rowOff>
    </xdr:from>
    <xdr:ext cx="196850" cy="1950716"/>
    <xdr:sp>
      <xdr:nvSpPr>
        <xdr:cNvPr id="1315" name="textbox3"/>
        <xdr:cNvSpPr txBox="1"/>
      </xdr:nvSpPr>
      <xdr:spPr>
        <a:xfrm>
          <a:off x="6405880" y="123444000"/>
          <a:ext cx="196850" cy="19500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137</xdr:row>
      <xdr:rowOff>0</xdr:rowOff>
    </xdr:from>
    <xdr:ext cx="183243" cy="2576643"/>
    <xdr:sp>
      <xdr:nvSpPr>
        <xdr:cNvPr id="1336" name="textbox3"/>
        <xdr:cNvSpPr txBox="1"/>
      </xdr:nvSpPr>
      <xdr:spPr>
        <a:xfrm>
          <a:off x="6414135" y="124434600"/>
          <a:ext cx="183515" cy="25761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137</xdr:row>
      <xdr:rowOff>0</xdr:rowOff>
    </xdr:from>
    <xdr:ext cx="196850" cy="2459984"/>
    <xdr:sp>
      <xdr:nvSpPr>
        <xdr:cNvPr id="1339" name="textbox3"/>
        <xdr:cNvSpPr txBox="1"/>
      </xdr:nvSpPr>
      <xdr:spPr>
        <a:xfrm>
          <a:off x="5003800" y="124434600"/>
          <a:ext cx="196850" cy="24593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137</xdr:row>
      <xdr:rowOff>0</xdr:rowOff>
    </xdr:from>
    <xdr:ext cx="196850" cy="2532374"/>
    <xdr:sp>
      <xdr:nvSpPr>
        <xdr:cNvPr id="1340" name="textbox3"/>
        <xdr:cNvSpPr txBox="1"/>
      </xdr:nvSpPr>
      <xdr:spPr>
        <a:xfrm>
          <a:off x="6405880" y="124434600"/>
          <a:ext cx="196850" cy="25317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137</xdr:row>
      <xdr:rowOff>0</xdr:rowOff>
    </xdr:from>
    <xdr:ext cx="196850" cy="3119111"/>
    <xdr:sp>
      <xdr:nvSpPr>
        <xdr:cNvPr id="1351" name="textbox3"/>
        <xdr:cNvSpPr txBox="1"/>
      </xdr:nvSpPr>
      <xdr:spPr>
        <a:xfrm>
          <a:off x="6405880" y="124434600"/>
          <a:ext cx="196850" cy="311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137</xdr:row>
      <xdr:rowOff>0</xdr:rowOff>
    </xdr:from>
    <xdr:ext cx="196850" cy="3199121"/>
    <xdr:sp>
      <xdr:nvSpPr>
        <xdr:cNvPr id="1352" name="textbox3"/>
        <xdr:cNvSpPr txBox="1"/>
      </xdr:nvSpPr>
      <xdr:spPr>
        <a:xfrm>
          <a:off x="5003800" y="124434600"/>
          <a:ext cx="196850" cy="3198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137</xdr:row>
      <xdr:rowOff>0</xdr:rowOff>
    </xdr:from>
    <xdr:ext cx="196850" cy="2938136"/>
    <xdr:sp>
      <xdr:nvSpPr>
        <xdr:cNvPr id="1354" name="textbox3"/>
        <xdr:cNvSpPr txBox="1"/>
      </xdr:nvSpPr>
      <xdr:spPr>
        <a:xfrm>
          <a:off x="6200140" y="124434600"/>
          <a:ext cx="196850" cy="29375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132</xdr:row>
      <xdr:rowOff>0</xdr:rowOff>
    </xdr:from>
    <xdr:to>
      <xdr:col>8</xdr:col>
      <xdr:colOff>243860</xdr:colOff>
      <xdr:row>132</xdr:row>
      <xdr:rowOff>796290</xdr:rowOff>
    </xdr:to>
    <xdr:sp>
      <xdr:nvSpPr>
        <xdr:cNvPr id="1362" name=" "/>
        <xdr:cNvSpPr txBox="1"/>
      </xdr:nvSpPr>
      <xdr:spPr>
        <a:xfrm>
          <a:off x="6405880" y="120281700"/>
          <a:ext cx="198755" cy="7962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132</xdr:row>
      <xdr:rowOff>0</xdr:rowOff>
    </xdr:from>
    <xdr:to>
      <xdr:col>8</xdr:col>
      <xdr:colOff>243860</xdr:colOff>
      <xdr:row>133</xdr:row>
      <xdr:rowOff>728345</xdr:rowOff>
    </xdr:to>
    <xdr:sp>
      <xdr:nvSpPr>
        <xdr:cNvPr id="1364" name=" "/>
        <xdr:cNvSpPr txBox="1"/>
      </xdr:nvSpPr>
      <xdr:spPr>
        <a:xfrm>
          <a:off x="6405880" y="120281700"/>
          <a:ext cx="198755" cy="15538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132</xdr:row>
      <xdr:rowOff>171450</xdr:rowOff>
    </xdr:from>
    <xdr:to>
      <xdr:col>8</xdr:col>
      <xdr:colOff>243860</xdr:colOff>
      <xdr:row>133</xdr:row>
      <xdr:rowOff>451485</xdr:rowOff>
    </xdr:to>
    <xdr:sp>
      <xdr:nvSpPr>
        <xdr:cNvPr id="1366" name=" "/>
        <xdr:cNvSpPr txBox="1"/>
      </xdr:nvSpPr>
      <xdr:spPr>
        <a:xfrm>
          <a:off x="6405880" y="120453150"/>
          <a:ext cx="198755" cy="110553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133</xdr:row>
      <xdr:rowOff>0</xdr:rowOff>
    </xdr:from>
    <xdr:to>
      <xdr:col>8</xdr:col>
      <xdr:colOff>243860</xdr:colOff>
      <xdr:row>135</xdr:row>
      <xdr:rowOff>46990</xdr:rowOff>
    </xdr:to>
    <xdr:sp>
      <xdr:nvSpPr>
        <xdr:cNvPr id="1367" name=" "/>
        <xdr:cNvSpPr txBox="1"/>
      </xdr:nvSpPr>
      <xdr:spPr>
        <a:xfrm>
          <a:off x="6405880" y="121107200"/>
          <a:ext cx="198755" cy="15582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133</xdr:row>
      <xdr:rowOff>171450</xdr:rowOff>
    </xdr:from>
    <xdr:to>
      <xdr:col>8</xdr:col>
      <xdr:colOff>243860</xdr:colOff>
      <xdr:row>134</xdr:row>
      <xdr:rowOff>440690</xdr:rowOff>
    </xdr:to>
    <xdr:sp>
      <xdr:nvSpPr>
        <xdr:cNvPr id="1368" name=" "/>
        <xdr:cNvSpPr txBox="1"/>
      </xdr:nvSpPr>
      <xdr:spPr>
        <a:xfrm>
          <a:off x="6405880" y="121278650"/>
          <a:ext cx="198755" cy="10947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55244</xdr:colOff>
      <xdr:row>129</xdr:row>
      <xdr:rowOff>0</xdr:rowOff>
    </xdr:from>
    <xdr:ext cx="242720" cy="1078865"/>
    <xdr:sp>
      <xdr:nvSpPr>
        <xdr:cNvPr id="1390" name="textbox1" hidden="1"/>
        <xdr:cNvSpPr txBox="1"/>
      </xdr:nvSpPr>
      <xdr:spPr>
        <a:xfrm>
          <a:off x="6415405" y="117233700"/>
          <a:ext cx="243205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129</xdr:row>
      <xdr:rowOff>0</xdr:rowOff>
    </xdr:from>
    <xdr:ext cx="242720" cy="1078865"/>
    <xdr:sp>
      <xdr:nvSpPr>
        <xdr:cNvPr id="1399" name="textbox1" hidden="1"/>
        <xdr:cNvSpPr txBox="1"/>
      </xdr:nvSpPr>
      <xdr:spPr>
        <a:xfrm>
          <a:off x="5752465" y="117233700"/>
          <a:ext cx="243205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129</xdr:row>
      <xdr:rowOff>0</xdr:rowOff>
    </xdr:from>
    <xdr:ext cx="242569" cy="1078865"/>
    <xdr:sp>
      <xdr:nvSpPr>
        <xdr:cNvPr id="1400" name="textbox1" hidden="1"/>
        <xdr:cNvSpPr txBox="1"/>
      </xdr:nvSpPr>
      <xdr:spPr>
        <a:xfrm>
          <a:off x="5742940" y="117233700"/>
          <a:ext cx="242570" cy="1078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262</xdr:row>
      <xdr:rowOff>0</xdr:rowOff>
    </xdr:from>
    <xdr:ext cx="196850" cy="2458711"/>
    <xdr:sp>
      <xdr:nvSpPr>
        <xdr:cNvPr id="1472" name="textbox3"/>
        <xdr:cNvSpPr txBox="1"/>
      </xdr:nvSpPr>
      <xdr:spPr>
        <a:xfrm>
          <a:off x="6405880" y="248767600"/>
          <a:ext cx="196850" cy="24580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262</xdr:row>
      <xdr:rowOff>0</xdr:rowOff>
    </xdr:from>
    <xdr:ext cx="196850" cy="2538721"/>
    <xdr:sp>
      <xdr:nvSpPr>
        <xdr:cNvPr id="1473" name="textbox3"/>
        <xdr:cNvSpPr txBox="1"/>
      </xdr:nvSpPr>
      <xdr:spPr>
        <a:xfrm>
          <a:off x="5003800" y="248767600"/>
          <a:ext cx="196850" cy="25380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262</xdr:row>
      <xdr:rowOff>0</xdr:rowOff>
    </xdr:from>
    <xdr:ext cx="196850" cy="2044695"/>
    <xdr:sp>
      <xdr:nvSpPr>
        <xdr:cNvPr id="1482" name="textbox3"/>
        <xdr:cNvSpPr txBox="1"/>
      </xdr:nvSpPr>
      <xdr:spPr>
        <a:xfrm>
          <a:off x="5742940" y="248767600"/>
          <a:ext cx="196850" cy="204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0</xdr:colOff>
      <xdr:row>262</xdr:row>
      <xdr:rowOff>0</xdr:rowOff>
    </xdr:from>
    <xdr:ext cx="196850" cy="1620516"/>
    <xdr:sp>
      <xdr:nvSpPr>
        <xdr:cNvPr id="1489" name="textbox3"/>
        <xdr:cNvSpPr txBox="1"/>
      </xdr:nvSpPr>
      <xdr:spPr>
        <a:xfrm>
          <a:off x="4958715" y="248767600"/>
          <a:ext cx="196850" cy="1619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262</xdr:row>
      <xdr:rowOff>0</xdr:rowOff>
    </xdr:from>
    <xdr:to>
      <xdr:col>8</xdr:col>
      <xdr:colOff>243860</xdr:colOff>
      <xdr:row>262</xdr:row>
      <xdr:rowOff>876300</xdr:rowOff>
    </xdr:to>
    <xdr:sp>
      <xdr:nvSpPr>
        <xdr:cNvPr id="1496" name=" "/>
        <xdr:cNvSpPr txBox="1"/>
      </xdr:nvSpPr>
      <xdr:spPr>
        <a:xfrm>
          <a:off x="6405880" y="248767600"/>
          <a:ext cx="198755" cy="87630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262</xdr:row>
      <xdr:rowOff>0</xdr:rowOff>
    </xdr:from>
    <xdr:to>
      <xdr:col>8</xdr:col>
      <xdr:colOff>243860</xdr:colOff>
      <xdr:row>262</xdr:row>
      <xdr:rowOff>603250</xdr:rowOff>
    </xdr:to>
    <xdr:sp>
      <xdr:nvSpPr>
        <xdr:cNvPr id="1499" name=" "/>
        <xdr:cNvSpPr txBox="1"/>
      </xdr:nvSpPr>
      <xdr:spPr>
        <a:xfrm>
          <a:off x="6405880" y="248767600"/>
          <a:ext cx="198755" cy="60325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251</xdr:row>
      <xdr:rowOff>0</xdr:rowOff>
    </xdr:from>
    <xdr:ext cx="196850" cy="2293611"/>
    <xdr:sp>
      <xdr:nvSpPr>
        <xdr:cNvPr id="1603" name="textbox3"/>
        <xdr:cNvSpPr txBox="1"/>
      </xdr:nvSpPr>
      <xdr:spPr>
        <a:xfrm>
          <a:off x="6405880" y="238353600"/>
          <a:ext cx="196850" cy="22929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251</xdr:row>
      <xdr:rowOff>0</xdr:rowOff>
    </xdr:from>
    <xdr:ext cx="196850" cy="2373621"/>
    <xdr:sp>
      <xdr:nvSpPr>
        <xdr:cNvPr id="1604" name="textbox3"/>
        <xdr:cNvSpPr txBox="1"/>
      </xdr:nvSpPr>
      <xdr:spPr>
        <a:xfrm>
          <a:off x="5003800" y="238353600"/>
          <a:ext cx="196850" cy="2372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251</xdr:row>
      <xdr:rowOff>0</xdr:rowOff>
    </xdr:from>
    <xdr:ext cx="183243" cy="2132143"/>
    <xdr:sp>
      <xdr:nvSpPr>
        <xdr:cNvPr id="1605" name="textbox3"/>
        <xdr:cNvSpPr txBox="1"/>
      </xdr:nvSpPr>
      <xdr:spPr>
        <a:xfrm>
          <a:off x="6414135" y="238353600"/>
          <a:ext cx="183515" cy="2131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251</xdr:row>
      <xdr:rowOff>0</xdr:rowOff>
    </xdr:from>
    <xdr:ext cx="196850" cy="2112636"/>
    <xdr:sp>
      <xdr:nvSpPr>
        <xdr:cNvPr id="1606" name="textbox3"/>
        <xdr:cNvSpPr txBox="1"/>
      </xdr:nvSpPr>
      <xdr:spPr>
        <a:xfrm>
          <a:off x="6200140" y="238353600"/>
          <a:ext cx="196850" cy="2112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251</xdr:row>
      <xdr:rowOff>0</xdr:rowOff>
    </xdr:from>
    <xdr:ext cx="196850" cy="2015484"/>
    <xdr:sp>
      <xdr:nvSpPr>
        <xdr:cNvPr id="1608" name="textbox3"/>
        <xdr:cNvSpPr txBox="1"/>
      </xdr:nvSpPr>
      <xdr:spPr>
        <a:xfrm>
          <a:off x="5003800" y="238353600"/>
          <a:ext cx="196850" cy="20148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251</xdr:row>
      <xdr:rowOff>0</xdr:rowOff>
    </xdr:from>
    <xdr:ext cx="196850" cy="2087874"/>
    <xdr:sp>
      <xdr:nvSpPr>
        <xdr:cNvPr id="1609" name="textbox3"/>
        <xdr:cNvSpPr txBox="1"/>
      </xdr:nvSpPr>
      <xdr:spPr>
        <a:xfrm>
          <a:off x="6405880" y="238353600"/>
          <a:ext cx="196850" cy="2087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238</xdr:row>
      <xdr:rowOff>0</xdr:rowOff>
    </xdr:from>
    <xdr:ext cx="196850" cy="1267463"/>
    <xdr:sp>
      <xdr:nvSpPr>
        <xdr:cNvPr id="1614" name="textbox1"/>
        <xdr:cNvSpPr txBox="1"/>
      </xdr:nvSpPr>
      <xdr:spPr>
        <a:xfrm>
          <a:off x="5742940" y="228219000"/>
          <a:ext cx="196850" cy="12674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252</xdr:row>
      <xdr:rowOff>271779</xdr:rowOff>
    </xdr:from>
    <xdr:ext cx="196850" cy="6461100"/>
    <xdr:sp>
      <xdr:nvSpPr>
        <xdr:cNvPr id="1616" name="textbox3"/>
        <xdr:cNvSpPr txBox="1"/>
      </xdr:nvSpPr>
      <xdr:spPr>
        <a:xfrm>
          <a:off x="6405880" y="239310545"/>
          <a:ext cx="196850" cy="64611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251</xdr:row>
      <xdr:rowOff>271779</xdr:rowOff>
    </xdr:from>
    <xdr:ext cx="196850" cy="6242025"/>
    <xdr:sp>
      <xdr:nvSpPr>
        <xdr:cNvPr id="1620" name="textbox3"/>
        <xdr:cNvSpPr txBox="1"/>
      </xdr:nvSpPr>
      <xdr:spPr>
        <a:xfrm>
          <a:off x="6405880" y="238624745"/>
          <a:ext cx="196850" cy="624205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251</xdr:row>
      <xdr:rowOff>271779</xdr:rowOff>
    </xdr:from>
    <xdr:ext cx="196850" cy="5850867"/>
    <xdr:sp>
      <xdr:nvSpPr>
        <xdr:cNvPr id="1621" name="textbox3"/>
        <xdr:cNvSpPr txBox="1"/>
      </xdr:nvSpPr>
      <xdr:spPr>
        <a:xfrm>
          <a:off x="6405880" y="238624745"/>
          <a:ext cx="196850" cy="585089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96850" cy="377190"/>
    <xdr:sp>
      <xdr:nvSpPr>
        <xdr:cNvPr id="1671" name="textbox1"/>
        <xdr:cNvSpPr txBox="1"/>
      </xdr:nvSpPr>
      <xdr:spPr>
        <a:xfrm>
          <a:off x="0" y="52565300"/>
          <a:ext cx="196850" cy="377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96850" cy="609600"/>
    <xdr:sp>
      <xdr:nvSpPr>
        <xdr:cNvPr id="1672" name="textbox1"/>
        <xdr:cNvSpPr txBox="1"/>
      </xdr:nvSpPr>
      <xdr:spPr>
        <a:xfrm>
          <a:off x="0" y="97561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196850" cy="993775"/>
    <xdr:sp>
      <xdr:nvSpPr>
        <xdr:cNvPr id="1674" name="textbox1"/>
        <xdr:cNvSpPr txBox="1"/>
      </xdr:nvSpPr>
      <xdr:spPr>
        <a:xfrm>
          <a:off x="0" y="147751800"/>
          <a:ext cx="196850" cy="993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55244</xdr:colOff>
      <xdr:row>314</xdr:row>
      <xdr:rowOff>0</xdr:rowOff>
    </xdr:from>
    <xdr:ext cx="196850" cy="609600"/>
    <xdr:sp>
      <xdr:nvSpPr>
        <xdr:cNvPr id="1818" name="textbox1"/>
        <xdr:cNvSpPr txBox="1"/>
      </xdr:nvSpPr>
      <xdr:spPr>
        <a:xfrm>
          <a:off x="5013325" y="293674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53959</xdr:colOff>
      <xdr:row>314</xdr:row>
      <xdr:rowOff>0</xdr:rowOff>
    </xdr:from>
    <xdr:ext cx="183243" cy="609600"/>
    <xdr:sp>
      <xdr:nvSpPr>
        <xdr:cNvPr id="1819" name="textbox1"/>
        <xdr:cNvSpPr txBox="1"/>
      </xdr:nvSpPr>
      <xdr:spPr>
        <a:xfrm>
          <a:off x="5012055" y="2936748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3</xdr:col>
      <xdr:colOff>45719</xdr:colOff>
      <xdr:row>314</xdr:row>
      <xdr:rowOff>0</xdr:rowOff>
    </xdr:from>
    <xdr:ext cx="196850" cy="609600"/>
    <xdr:sp>
      <xdr:nvSpPr>
        <xdr:cNvPr id="1820" name="textbox1"/>
        <xdr:cNvSpPr txBox="1"/>
      </xdr:nvSpPr>
      <xdr:spPr>
        <a:xfrm>
          <a:off x="1774825" y="293674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187960</xdr:colOff>
      <xdr:row>314</xdr:row>
      <xdr:rowOff>0</xdr:rowOff>
    </xdr:from>
    <xdr:ext cx="76200" cy="640715"/>
    <xdr:sp>
      <xdr:nvSpPr>
        <xdr:cNvPr id="1821" name="textbox1"/>
        <xdr:cNvSpPr txBox="1"/>
      </xdr:nvSpPr>
      <xdr:spPr>
        <a:xfrm flipH="1" flipV="1">
          <a:off x="5146675" y="293674800"/>
          <a:ext cx="76200" cy="6407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314</xdr:row>
      <xdr:rowOff>0</xdr:rowOff>
    </xdr:from>
    <xdr:ext cx="196850" cy="661035"/>
    <xdr:sp>
      <xdr:nvSpPr>
        <xdr:cNvPr id="1822" name="textbox1"/>
        <xdr:cNvSpPr txBox="1"/>
      </xdr:nvSpPr>
      <xdr:spPr>
        <a:xfrm>
          <a:off x="5742940" y="293674800"/>
          <a:ext cx="196850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7</xdr:col>
      <xdr:colOff>45105</xdr:colOff>
      <xdr:row>315</xdr:row>
      <xdr:rowOff>0</xdr:rowOff>
    </xdr:from>
    <xdr:to>
      <xdr:col>7</xdr:col>
      <xdr:colOff>243860</xdr:colOff>
      <xdr:row>315</xdr:row>
      <xdr:rowOff>605790</xdr:rowOff>
    </xdr:to>
    <xdr:sp>
      <xdr:nvSpPr>
        <xdr:cNvPr id="1824" name=" "/>
        <xdr:cNvSpPr txBox="1"/>
      </xdr:nvSpPr>
      <xdr:spPr>
        <a:xfrm>
          <a:off x="5742940" y="294728900"/>
          <a:ext cx="198755" cy="605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315</xdr:row>
      <xdr:rowOff>0</xdr:rowOff>
    </xdr:from>
    <xdr:to>
      <xdr:col>7</xdr:col>
      <xdr:colOff>243860</xdr:colOff>
      <xdr:row>315</xdr:row>
      <xdr:rowOff>608330</xdr:rowOff>
    </xdr:to>
    <xdr:sp>
      <xdr:nvSpPr>
        <xdr:cNvPr id="1825" name=" "/>
        <xdr:cNvSpPr txBox="1"/>
      </xdr:nvSpPr>
      <xdr:spPr>
        <a:xfrm>
          <a:off x="5742940" y="294728900"/>
          <a:ext cx="198755" cy="608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45105</xdr:colOff>
      <xdr:row>314</xdr:row>
      <xdr:rowOff>0</xdr:rowOff>
    </xdr:from>
    <xdr:to>
      <xdr:col>7</xdr:col>
      <xdr:colOff>243860</xdr:colOff>
      <xdr:row>314</xdr:row>
      <xdr:rowOff>603885</xdr:rowOff>
    </xdr:to>
    <xdr:sp>
      <xdr:nvSpPr>
        <xdr:cNvPr id="1826" name=" "/>
        <xdr:cNvSpPr txBox="1"/>
      </xdr:nvSpPr>
      <xdr:spPr>
        <a:xfrm>
          <a:off x="5742940" y="293674800"/>
          <a:ext cx="198755" cy="603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41701</xdr:colOff>
      <xdr:row>334</xdr:row>
      <xdr:rowOff>0</xdr:rowOff>
    </xdr:from>
    <xdr:to>
      <xdr:col>6</xdr:col>
      <xdr:colOff>239982</xdr:colOff>
      <xdr:row>334</xdr:row>
      <xdr:rowOff>633273</xdr:rowOff>
    </xdr:to>
    <xdr:sp>
      <xdr:nvSpPr>
        <xdr:cNvPr id="1845" name=" "/>
        <xdr:cNvSpPr txBox="1"/>
      </xdr:nvSpPr>
      <xdr:spPr>
        <a:xfrm>
          <a:off x="4999990" y="316763400"/>
          <a:ext cx="198120" cy="6330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41701</xdr:colOff>
      <xdr:row>335</xdr:row>
      <xdr:rowOff>0</xdr:rowOff>
    </xdr:from>
    <xdr:to>
      <xdr:col>5</xdr:col>
      <xdr:colOff>239982</xdr:colOff>
      <xdr:row>335</xdr:row>
      <xdr:rowOff>633273</xdr:rowOff>
    </xdr:to>
    <xdr:sp>
      <xdr:nvSpPr>
        <xdr:cNvPr id="1849" name=" "/>
        <xdr:cNvSpPr txBox="1"/>
      </xdr:nvSpPr>
      <xdr:spPr>
        <a:xfrm>
          <a:off x="4264025" y="317588900"/>
          <a:ext cx="198120" cy="6330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41701</xdr:colOff>
      <xdr:row>344</xdr:row>
      <xdr:rowOff>0</xdr:rowOff>
    </xdr:from>
    <xdr:to>
      <xdr:col>7</xdr:col>
      <xdr:colOff>239982</xdr:colOff>
      <xdr:row>344</xdr:row>
      <xdr:rowOff>544760</xdr:rowOff>
    </xdr:to>
    <xdr:sp>
      <xdr:nvSpPr>
        <xdr:cNvPr id="1855" name=" "/>
        <xdr:cNvSpPr txBox="1"/>
      </xdr:nvSpPr>
      <xdr:spPr>
        <a:xfrm>
          <a:off x="5739130" y="326402700"/>
          <a:ext cx="198120" cy="5441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6</xdr:col>
      <xdr:colOff>45719</xdr:colOff>
      <xdr:row>502</xdr:row>
      <xdr:rowOff>0</xdr:rowOff>
    </xdr:from>
    <xdr:ext cx="196850" cy="1671316"/>
    <xdr:sp>
      <xdr:nvSpPr>
        <xdr:cNvPr id="2212" name="textbox3"/>
        <xdr:cNvSpPr txBox="1"/>
      </xdr:nvSpPr>
      <xdr:spPr>
        <a:xfrm>
          <a:off x="5003800" y="463207100"/>
          <a:ext cx="196850" cy="1670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609600"/>
    <xdr:sp>
      <xdr:nvSpPr>
        <xdr:cNvPr id="2213" name="textbox1"/>
        <xdr:cNvSpPr txBox="1"/>
      </xdr:nvSpPr>
      <xdr:spPr>
        <a:xfrm>
          <a:off x="6405880" y="463207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944879"/>
    <xdr:sp>
      <xdr:nvSpPr>
        <xdr:cNvPr id="2214" name="textbox1"/>
        <xdr:cNvSpPr txBox="1"/>
      </xdr:nvSpPr>
      <xdr:spPr>
        <a:xfrm>
          <a:off x="6405880" y="463207100"/>
          <a:ext cx="196850" cy="944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3131811"/>
    <xdr:sp>
      <xdr:nvSpPr>
        <xdr:cNvPr id="2215" name="textbox3"/>
        <xdr:cNvSpPr txBox="1"/>
      </xdr:nvSpPr>
      <xdr:spPr>
        <a:xfrm>
          <a:off x="6405880" y="463207100"/>
          <a:ext cx="196850" cy="3131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029968"/>
    <xdr:sp>
      <xdr:nvSpPr>
        <xdr:cNvPr id="2216" name="textbox1"/>
        <xdr:cNvSpPr txBox="1"/>
      </xdr:nvSpPr>
      <xdr:spPr>
        <a:xfrm>
          <a:off x="6405880" y="463207100"/>
          <a:ext cx="196850" cy="10293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502</xdr:row>
      <xdr:rowOff>0</xdr:rowOff>
    </xdr:from>
    <xdr:ext cx="183243" cy="2411543"/>
    <xdr:sp>
      <xdr:nvSpPr>
        <xdr:cNvPr id="2217" name="textbox3"/>
        <xdr:cNvSpPr txBox="1"/>
      </xdr:nvSpPr>
      <xdr:spPr>
        <a:xfrm>
          <a:off x="6414135" y="463207100"/>
          <a:ext cx="183515" cy="24110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502</xdr:row>
      <xdr:rowOff>0</xdr:rowOff>
    </xdr:from>
    <xdr:ext cx="183243" cy="609600"/>
    <xdr:sp>
      <xdr:nvSpPr>
        <xdr:cNvPr id="2218" name="textbox1"/>
        <xdr:cNvSpPr txBox="1"/>
      </xdr:nvSpPr>
      <xdr:spPr>
        <a:xfrm>
          <a:off x="6414135" y="4632071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502</xdr:row>
      <xdr:rowOff>0</xdr:rowOff>
    </xdr:from>
    <xdr:ext cx="187476" cy="968375"/>
    <xdr:sp>
      <xdr:nvSpPr>
        <xdr:cNvPr id="2219" name="textbox1"/>
        <xdr:cNvSpPr txBox="1"/>
      </xdr:nvSpPr>
      <xdr:spPr>
        <a:xfrm>
          <a:off x="6415405" y="463207100"/>
          <a:ext cx="187960" cy="968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502</xdr:row>
      <xdr:rowOff>0</xdr:rowOff>
    </xdr:from>
    <xdr:ext cx="187476" cy="762000"/>
    <xdr:sp>
      <xdr:nvSpPr>
        <xdr:cNvPr id="2220" name="textbox1"/>
        <xdr:cNvSpPr txBox="1"/>
      </xdr:nvSpPr>
      <xdr:spPr>
        <a:xfrm>
          <a:off x="6415405" y="463207100"/>
          <a:ext cx="18796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502</xdr:row>
      <xdr:rowOff>0</xdr:rowOff>
    </xdr:from>
    <xdr:ext cx="187476" cy="977900"/>
    <xdr:sp>
      <xdr:nvSpPr>
        <xdr:cNvPr id="2221" name="textbox1"/>
        <xdr:cNvSpPr txBox="1"/>
      </xdr:nvSpPr>
      <xdr:spPr>
        <a:xfrm>
          <a:off x="6415405" y="463207100"/>
          <a:ext cx="187960" cy="977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502</xdr:row>
      <xdr:rowOff>0</xdr:rowOff>
    </xdr:from>
    <xdr:ext cx="196850" cy="609600"/>
    <xdr:sp>
      <xdr:nvSpPr>
        <xdr:cNvPr id="2222" name="textbox1"/>
        <xdr:cNvSpPr txBox="1"/>
      </xdr:nvSpPr>
      <xdr:spPr>
        <a:xfrm>
          <a:off x="6415405" y="463207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502</xdr:row>
      <xdr:rowOff>0</xdr:rowOff>
    </xdr:from>
    <xdr:ext cx="196850" cy="609600"/>
    <xdr:sp>
      <xdr:nvSpPr>
        <xdr:cNvPr id="2223" name="textbox1"/>
        <xdr:cNvSpPr txBox="1"/>
      </xdr:nvSpPr>
      <xdr:spPr>
        <a:xfrm>
          <a:off x="5742940" y="463207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502</xdr:row>
      <xdr:rowOff>0</xdr:rowOff>
    </xdr:from>
    <xdr:ext cx="196850" cy="944879"/>
    <xdr:sp>
      <xdr:nvSpPr>
        <xdr:cNvPr id="2224" name="textbox1"/>
        <xdr:cNvSpPr txBox="1"/>
      </xdr:nvSpPr>
      <xdr:spPr>
        <a:xfrm>
          <a:off x="5742940" y="463207100"/>
          <a:ext cx="196850" cy="944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502</xdr:row>
      <xdr:rowOff>0</xdr:rowOff>
    </xdr:from>
    <xdr:ext cx="196850" cy="609600"/>
    <xdr:sp>
      <xdr:nvSpPr>
        <xdr:cNvPr id="2225" name="textbox1"/>
        <xdr:cNvSpPr txBox="1"/>
      </xdr:nvSpPr>
      <xdr:spPr>
        <a:xfrm>
          <a:off x="4267835" y="463207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609600"/>
    <xdr:sp>
      <xdr:nvSpPr>
        <xdr:cNvPr id="2226" name="textbox1"/>
        <xdr:cNvSpPr txBox="1"/>
      </xdr:nvSpPr>
      <xdr:spPr>
        <a:xfrm>
          <a:off x="5003800" y="463207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671316"/>
    <xdr:sp>
      <xdr:nvSpPr>
        <xdr:cNvPr id="2227" name="textbox1"/>
        <xdr:cNvSpPr txBox="1"/>
      </xdr:nvSpPr>
      <xdr:spPr>
        <a:xfrm>
          <a:off x="6405880" y="463207100"/>
          <a:ext cx="196850" cy="1670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943095"/>
    <xdr:sp>
      <xdr:nvSpPr>
        <xdr:cNvPr id="2228" name="textbox3"/>
        <xdr:cNvSpPr txBox="1"/>
      </xdr:nvSpPr>
      <xdr:spPr>
        <a:xfrm>
          <a:off x="6405880" y="463207100"/>
          <a:ext cx="196850" cy="19424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502</xdr:row>
      <xdr:rowOff>0</xdr:rowOff>
    </xdr:from>
    <xdr:ext cx="187476" cy="968375"/>
    <xdr:sp>
      <xdr:nvSpPr>
        <xdr:cNvPr id="2229" name="textbox1"/>
        <xdr:cNvSpPr txBox="1"/>
      </xdr:nvSpPr>
      <xdr:spPr>
        <a:xfrm>
          <a:off x="5752465" y="463207100"/>
          <a:ext cx="187960" cy="968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502</xdr:row>
      <xdr:rowOff>0</xdr:rowOff>
    </xdr:from>
    <xdr:ext cx="187476" cy="762000"/>
    <xdr:sp>
      <xdr:nvSpPr>
        <xdr:cNvPr id="2230" name="textbox1"/>
        <xdr:cNvSpPr txBox="1"/>
      </xdr:nvSpPr>
      <xdr:spPr>
        <a:xfrm>
          <a:off x="5752465" y="463207100"/>
          <a:ext cx="18796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502</xdr:row>
      <xdr:rowOff>0</xdr:rowOff>
    </xdr:from>
    <xdr:ext cx="187476" cy="977900"/>
    <xdr:sp>
      <xdr:nvSpPr>
        <xdr:cNvPr id="2231" name="textbox1"/>
        <xdr:cNvSpPr txBox="1"/>
      </xdr:nvSpPr>
      <xdr:spPr>
        <a:xfrm>
          <a:off x="5752465" y="463207100"/>
          <a:ext cx="187960" cy="977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502</xdr:row>
      <xdr:rowOff>0</xdr:rowOff>
    </xdr:from>
    <xdr:ext cx="196850" cy="609600"/>
    <xdr:sp>
      <xdr:nvSpPr>
        <xdr:cNvPr id="2232" name="textbox1"/>
        <xdr:cNvSpPr txBox="1"/>
      </xdr:nvSpPr>
      <xdr:spPr>
        <a:xfrm>
          <a:off x="5752465" y="463207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502</xdr:row>
      <xdr:rowOff>0</xdr:rowOff>
    </xdr:from>
    <xdr:ext cx="183243" cy="609600"/>
    <xdr:sp>
      <xdr:nvSpPr>
        <xdr:cNvPr id="2233" name="textbox1"/>
        <xdr:cNvSpPr txBox="1"/>
      </xdr:nvSpPr>
      <xdr:spPr>
        <a:xfrm>
          <a:off x="5751195" y="4632071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502</xdr:row>
      <xdr:rowOff>0</xdr:rowOff>
    </xdr:from>
    <xdr:ext cx="196850" cy="609600"/>
    <xdr:sp>
      <xdr:nvSpPr>
        <xdr:cNvPr id="2234" name="textbox1"/>
        <xdr:cNvSpPr txBox="1"/>
      </xdr:nvSpPr>
      <xdr:spPr>
        <a:xfrm>
          <a:off x="2392680" y="463207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502</xdr:row>
      <xdr:rowOff>0</xdr:rowOff>
    </xdr:from>
    <xdr:ext cx="76200" cy="640715"/>
    <xdr:sp>
      <xdr:nvSpPr>
        <xdr:cNvPr id="2235" name="textbox1"/>
        <xdr:cNvSpPr txBox="1"/>
      </xdr:nvSpPr>
      <xdr:spPr>
        <a:xfrm flipH="1" flipV="1">
          <a:off x="5885815" y="463207100"/>
          <a:ext cx="76200" cy="6407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661035"/>
    <xdr:sp>
      <xdr:nvSpPr>
        <xdr:cNvPr id="2236" name="textbox1"/>
        <xdr:cNvSpPr txBox="1"/>
      </xdr:nvSpPr>
      <xdr:spPr>
        <a:xfrm>
          <a:off x="6405880" y="463207100"/>
          <a:ext cx="196850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2367274"/>
    <xdr:sp>
      <xdr:nvSpPr>
        <xdr:cNvPr id="2237" name="textbox3"/>
        <xdr:cNvSpPr txBox="1"/>
      </xdr:nvSpPr>
      <xdr:spPr>
        <a:xfrm>
          <a:off x="6405880" y="463207100"/>
          <a:ext cx="196850" cy="2366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762000"/>
    <xdr:sp>
      <xdr:nvSpPr>
        <xdr:cNvPr id="2238" name="textbox1"/>
        <xdr:cNvSpPr txBox="1"/>
      </xdr:nvSpPr>
      <xdr:spPr>
        <a:xfrm>
          <a:off x="6405880" y="463207100"/>
          <a:ext cx="19685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216658"/>
    <xdr:sp>
      <xdr:nvSpPr>
        <xdr:cNvPr id="2239" name="textbox1"/>
        <xdr:cNvSpPr txBox="1"/>
      </xdr:nvSpPr>
      <xdr:spPr>
        <a:xfrm>
          <a:off x="6405880" y="463207100"/>
          <a:ext cx="196850" cy="1216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823716"/>
    <xdr:sp>
      <xdr:nvSpPr>
        <xdr:cNvPr id="2240" name="textbox3"/>
        <xdr:cNvSpPr txBox="1"/>
      </xdr:nvSpPr>
      <xdr:spPr>
        <a:xfrm>
          <a:off x="6405880" y="463207100"/>
          <a:ext cx="196850" cy="18230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944879"/>
    <xdr:sp>
      <xdr:nvSpPr>
        <xdr:cNvPr id="2241" name="textbox1"/>
        <xdr:cNvSpPr txBox="1"/>
      </xdr:nvSpPr>
      <xdr:spPr>
        <a:xfrm>
          <a:off x="5003800" y="463207100"/>
          <a:ext cx="196850" cy="944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728979"/>
    <xdr:sp>
      <xdr:nvSpPr>
        <xdr:cNvPr id="2242" name="textbox1"/>
        <xdr:cNvSpPr txBox="1"/>
      </xdr:nvSpPr>
      <xdr:spPr>
        <a:xfrm>
          <a:off x="6405880" y="463207100"/>
          <a:ext cx="196850" cy="728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877568"/>
    <xdr:sp>
      <xdr:nvSpPr>
        <xdr:cNvPr id="2243" name="textbox1"/>
        <xdr:cNvSpPr txBox="1"/>
      </xdr:nvSpPr>
      <xdr:spPr>
        <a:xfrm>
          <a:off x="6405880" y="463207100"/>
          <a:ext cx="196850" cy="876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502</xdr:row>
      <xdr:rowOff>0</xdr:rowOff>
    </xdr:from>
    <xdr:ext cx="187476" cy="752475"/>
    <xdr:sp>
      <xdr:nvSpPr>
        <xdr:cNvPr id="2244" name="textbox1"/>
        <xdr:cNvSpPr txBox="1"/>
      </xdr:nvSpPr>
      <xdr:spPr>
        <a:xfrm>
          <a:off x="6415405" y="463207100"/>
          <a:ext cx="187960" cy="7524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502</xdr:row>
      <xdr:rowOff>0</xdr:rowOff>
    </xdr:from>
    <xdr:ext cx="187476" cy="609600"/>
    <xdr:sp>
      <xdr:nvSpPr>
        <xdr:cNvPr id="2245" name="textbox1"/>
        <xdr:cNvSpPr txBox="1"/>
      </xdr:nvSpPr>
      <xdr:spPr>
        <a:xfrm>
          <a:off x="6415405" y="463207100"/>
          <a:ext cx="18796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502</xdr:row>
      <xdr:rowOff>0</xdr:rowOff>
    </xdr:from>
    <xdr:ext cx="196850" cy="728979"/>
    <xdr:sp>
      <xdr:nvSpPr>
        <xdr:cNvPr id="2246" name="textbox1"/>
        <xdr:cNvSpPr txBox="1"/>
      </xdr:nvSpPr>
      <xdr:spPr>
        <a:xfrm>
          <a:off x="5742940" y="463207100"/>
          <a:ext cx="196850" cy="728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150616"/>
    <xdr:sp>
      <xdr:nvSpPr>
        <xdr:cNvPr id="2247" name="textbox1"/>
        <xdr:cNvSpPr txBox="1"/>
      </xdr:nvSpPr>
      <xdr:spPr>
        <a:xfrm>
          <a:off x="6405880" y="463207100"/>
          <a:ext cx="196850" cy="11499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422395"/>
    <xdr:sp>
      <xdr:nvSpPr>
        <xdr:cNvPr id="2248" name="textbox3"/>
        <xdr:cNvSpPr txBox="1"/>
      </xdr:nvSpPr>
      <xdr:spPr>
        <a:xfrm>
          <a:off x="6405880" y="463207100"/>
          <a:ext cx="196850" cy="14217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502</xdr:row>
      <xdr:rowOff>0</xdr:rowOff>
    </xdr:from>
    <xdr:ext cx="187476" cy="752475"/>
    <xdr:sp>
      <xdr:nvSpPr>
        <xdr:cNvPr id="2249" name="textbox1"/>
        <xdr:cNvSpPr txBox="1"/>
      </xdr:nvSpPr>
      <xdr:spPr>
        <a:xfrm>
          <a:off x="5752465" y="463207100"/>
          <a:ext cx="187960" cy="7524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502</xdr:row>
      <xdr:rowOff>0</xdr:rowOff>
    </xdr:from>
    <xdr:ext cx="187476" cy="609600"/>
    <xdr:sp>
      <xdr:nvSpPr>
        <xdr:cNvPr id="2250" name="textbox1"/>
        <xdr:cNvSpPr txBox="1"/>
      </xdr:nvSpPr>
      <xdr:spPr>
        <a:xfrm>
          <a:off x="5752465" y="463207100"/>
          <a:ext cx="18796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728979"/>
    <xdr:sp>
      <xdr:nvSpPr>
        <xdr:cNvPr id="2251" name="textbox1"/>
        <xdr:cNvSpPr txBox="1"/>
      </xdr:nvSpPr>
      <xdr:spPr>
        <a:xfrm>
          <a:off x="5003800" y="463207100"/>
          <a:ext cx="196850" cy="728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502</xdr:row>
      <xdr:rowOff>0</xdr:rowOff>
    </xdr:from>
    <xdr:ext cx="76200" cy="488315"/>
    <xdr:sp>
      <xdr:nvSpPr>
        <xdr:cNvPr id="2252" name="textbox1"/>
        <xdr:cNvSpPr txBox="1"/>
      </xdr:nvSpPr>
      <xdr:spPr>
        <a:xfrm flipH="1" flipV="1">
          <a:off x="5885815" y="463207100"/>
          <a:ext cx="76200" cy="4883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508635"/>
    <xdr:sp>
      <xdr:nvSpPr>
        <xdr:cNvPr id="2253" name="textbox1"/>
        <xdr:cNvSpPr txBox="1"/>
      </xdr:nvSpPr>
      <xdr:spPr>
        <a:xfrm>
          <a:off x="6405880" y="463207100"/>
          <a:ext cx="196850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064258"/>
    <xdr:sp>
      <xdr:nvSpPr>
        <xdr:cNvPr id="2254" name="textbox1"/>
        <xdr:cNvSpPr txBox="1"/>
      </xdr:nvSpPr>
      <xdr:spPr>
        <a:xfrm>
          <a:off x="6405880" y="463207100"/>
          <a:ext cx="196850" cy="1063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303016"/>
    <xdr:sp>
      <xdr:nvSpPr>
        <xdr:cNvPr id="2255" name="textbox3"/>
        <xdr:cNvSpPr txBox="1"/>
      </xdr:nvSpPr>
      <xdr:spPr>
        <a:xfrm>
          <a:off x="6405880" y="463207100"/>
          <a:ext cx="196850" cy="1302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1150616"/>
    <xdr:sp>
      <xdr:nvSpPr>
        <xdr:cNvPr id="2256" name="textbox3"/>
        <xdr:cNvSpPr txBox="1"/>
      </xdr:nvSpPr>
      <xdr:spPr>
        <a:xfrm>
          <a:off x="5003800" y="463207100"/>
          <a:ext cx="196850" cy="11499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911858"/>
    <xdr:sp>
      <xdr:nvSpPr>
        <xdr:cNvPr id="2257" name="textbox1"/>
        <xdr:cNvSpPr txBox="1"/>
      </xdr:nvSpPr>
      <xdr:spPr>
        <a:xfrm>
          <a:off x="6405880" y="463207100"/>
          <a:ext cx="196850" cy="9112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877568"/>
    <xdr:sp>
      <xdr:nvSpPr>
        <xdr:cNvPr id="2258" name="textbox1"/>
        <xdr:cNvSpPr txBox="1"/>
      </xdr:nvSpPr>
      <xdr:spPr>
        <a:xfrm>
          <a:off x="6405880" y="463207100"/>
          <a:ext cx="196850" cy="876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911858"/>
    <xdr:sp>
      <xdr:nvSpPr>
        <xdr:cNvPr id="2259" name="textbox1"/>
        <xdr:cNvSpPr txBox="1"/>
      </xdr:nvSpPr>
      <xdr:spPr>
        <a:xfrm>
          <a:off x="6405880" y="463207100"/>
          <a:ext cx="196850" cy="9112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1671316"/>
    <xdr:sp>
      <xdr:nvSpPr>
        <xdr:cNvPr id="2260" name="textbox3"/>
        <xdr:cNvSpPr txBox="1"/>
      </xdr:nvSpPr>
      <xdr:spPr>
        <a:xfrm>
          <a:off x="5003800" y="463207100"/>
          <a:ext cx="196850" cy="1670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2979411"/>
    <xdr:sp>
      <xdr:nvSpPr>
        <xdr:cNvPr id="2261" name="textbox3"/>
        <xdr:cNvSpPr txBox="1"/>
      </xdr:nvSpPr>
      <xdr:spPr>
        <a:xfrm>
          <a:off x="6405880" y="463207100"/>
          <a:ext cx="196850" cy="29787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3059421"/>
    <xdr:sp>
      <xdr:nvSpPr>
        <xdr:cNvPr id="2262" name="textbox3"/>
        <xdr:cNvSpPr txBox="1"/>
      </xdr:nvSpPr>
      <xdr:spPr>
        <a:xfrm>
          <a:off x="5003800" y="463207100"/>
          <a:ext cx="196850" cy="30587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502</xdr:row>
      <xdr:rowOff>0</xdr:rowOff>
    </xdr:from>
    <xdr:ext cx="183243" cy="2259143"/>
    <xdr:sp>
      <xdr:nvSpPr>
        <xdr:cNvPr id="2263" name="textbox3"/>
        <xdr:cNvSpPr txBox="1"/>
      </xdr:nvSpPr>
      <xdr:spPr>
        <a:xfrm>
          <a:off x="6414135" y="463207100"/>
          <a:ext cx="183515" cy="2258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671316"/>
    <xdr:sp>
      <xdr:nvSpPr>
        <xdr:cNvPr id="2264" name="textbox1"/>
        <xdr:cNvSpPr txBox="1"/>
      </xdr:nvSpPr>
      <xdr:spPr>
        <a:xfrm>
          <a:off x="6405880" y="463207100"/>
          <a:ext cx="196850" cy="1670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790695"/>
    <xdr:sp>
      <xdr:nvSpPr>
        <xdr:cNvPr id="2265" name="textbox3"/>
        <xdr:cNvSpPr txBox="1"/>
      </xdr:nvSpPr>
      <xdr:spPr>
        <a:xfrm>
          <a:off x="6405880" y="463207100"/>
          <a:ext cx="196850" cy="1790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2142484"/>
    <xdr:sp>
      <xdr:nvSpPr>
        <xdr:cNvPr id="2266" name="textbox3"/>
        <xdr:cNvSpPr txBox="1"/>
      </xdr:nvSpPr>
      <xdr:spPr>
        <a:xfrm>
          <a:off x="5003800" y="463207100"/>
          <a:ext cx="196850" cy="21418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2214874"/>
    <xdr:sp>
      <xdr:nvSpPr>
        <xdr:cNvPr id="2267" name="textbox3"/>
        <xdr:cNvSpPr txBox="1"/>
      </xdr:nvSpPr>
      <xdr:spPr>
        <a:xfrm>
          <a:off x="6405880" y="463207100"/>
          <a:ext cx="196850" cy="2214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457200"/>
    <xdr:sp>
      <xdr:nvSpPr>
        <xdr:cNvPr id="2268" name="textbox1"/>
        <xdr:cNvSpPr txBox="1"/>
      </xdr:nvSpPr>
      <xdr:spPr>
        <a:xfrm>
          <a:off x="6405880" y="4632071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502</xdr:row>
      <xdr:rowOff>0</xdr:rowOff>
    </xdr:from>
    <xdr:ext cx="183243" cy="457200"/>
    <xdr:sp>
      <xdr:nvSpPr>
        <xdr:cNvPr id="2269" name="textbox1"/>
        <xdr:cNvSpPr txBox="1"/>
      </xdr:nvSpPr>
      <xdr:spPr>
        <a:xfrm>
          <a:off x="6414135" y="463207100"/>
          <a:ext cx="18351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502</xdr:row>
      <xdr:rowOff>0</xdr:rowOff>
    </xdr:from>
    <xdr:ext cx="196850" cy="457200"/>
    <xdr:sp>
      <xdr:nvSpPr>
        <xdr:cNvPr id="2270" name="textbox1"/>
        <xdr:cNvSpPr txBox="1"/>
      </xdr:nvSpPr>
      <xdr:spPr>
        <a:xfrm>
          <a:off x="6415405" y="4632071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502</xdr:row>
      <xdr:rowOff>0</xdr:rowOff>
    </xdr:from>
    <xdr:ext cx="196850" cy="457200"/>
    <xdr:sp>
      <xdr:nvSpPr>
        <xdr:cNvPr id="2271" name="textbox1"/>
        <xdr:cNvSpPr txBox="1"/>
      </xdr:nvSpPr>
      <xdr:spPr>
        <a:xfrm>
          <a:off x="5742940" y="4632071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502</xdr:row>
      <xdr:rowOff>0</xdr:rowOff>
    </xdr:from>
    <xdr:ext cx="196850" cy="457200"/>
    <xdr:sp>
      <xdr:nvSpPr>
        <xdr:cNvPr id="2272" name="textbox1"/>
        <xdr:cNvSpPr txBox="1"/>
      </xdr:nvSpPr>
      <xdr:spPr>
        <a:xfrm>
          <a:off x="4267835" y="4632071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457200"/>
    <xdr:sp>
      <xdr:nvSpPr>
        <xdr:cNvPr id="2273" name="textbox1"/>
        <xdr:cNvSpPr txBox="1"/>
      </xdr:nvSpPr>
      <xdr:spPr>
        <a:xfrm>
          <a:off x="5003800" y="4632071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502</xdr:row>
      <xdr:rowOff>0</xdr:rowOff>
    </xdr:from>
    <xdr:ext cx="196850" cy="457200"/>
    <xdr:sp>
      <xdr:nvSpPr>
        <xdr:cNvPr id="2274" name="textbox1"/>
        <xdr:cNvSpPr txBox="1"/>
      </xdr:nvSpPr>
      <xdr:spPr>
        <a:xfrm>
          <a:off x="5752465" y="4632071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502</xdr:row>
      <xdr:rowOff>0</xdr:rowOff>
    </xdr:from>
    <xdr:ext cx="183243" cy="457200"/>
    <xdr:sp>
      <xdr:nvSpPr>
        <xdr:cNvPr id="2275" name="textbox1"/>
        <xdr:cNvSpPr txBox="1"/>
      </xdr:nvSpPr>
      <xdr:spPr>
        <a:xfrm>
          <a:off x="5751195" y="463207100"/>
          <a:ext cx="18351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502</xdr:row>
      <xdr:rowOff>0</xdr:rowOff>
    </xdr:from>
    <xdr:ext cx="196850" cy="457200"/>
    <xdr:sp>
      <xdr:nvSpPr>
        <xdr:cNvPr id="2276" name="textbox1"/>
        <xdr:cNvSpPr txBox="1"/>
      </xdr:nvSpPr>
      <xdr:spPr>
        <a:xfrm>
          <a:off x="2392680" y="4632071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1303016"/>
    <xdr:sp>
      <xdr:nvSpPr>
        <xdr:cNvPr id="2277" name="textbox3"/>
        <xdr:cNvSpPr txBox="1"/>
      </xdr:nvSpPr>
      <xdr:spPr>
        <a:xfrm>
          <a:off x="5003800" y="463207100"/>
          <a:ext cx="196850" cy="1302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2636511"/>
    <xdr:sp>
      <xdr:nvSpPr>
        <xdr:cNvPr id="2278" name="textbox3"/>
        <xdr:cNvSpPr txBox="1"/>
      </xdr:nvSpPr>
      <xdr:spPr>
        <a:xfrm>
          <a:off x="6405880" y="463207100"/>
          <a:ext cx="196850" cy="2635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2716521"/>
    <xdr:sp>
      <xdr:nvSpPr>
        <xdr:cNvPr id="2279" name="textbox3"/>
        <xdr:cNvSpPr txBox="1"/>
      </xdr:nvSpPr>
      <xdr:spPr>
        <a:xfrm>
          <a:off x="5003800" y="463207100"/>
          <a:ext cx="196850" cy="2715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502</xdr:row>
      <xdr:rowOff>0</xdr:rowOff>
    </xdr:from>
    <xdr:ext cx="183243" cy="2106743"/>
    <xdr:sp>
      <xdr:nvSpPr>
        <xdr:cNvPr id="2280" name="textbox3"/>
        <xdr:cNvSpPr txBox="1"/>
      </xdr:nvSpPr>
      <xdr:spPr>
        <a:xfrm>
          <a:off x="6414135" y="463207100"/>
          <a:ext cx="183515" cy="2106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502</xdr:row>
      <xdr:rowOff>0</xdr:rowOff>
    </xdr:from>
    <xdr:ext cx="196850" cy="2392036"/>
    <xdr:sp>
      <xdr:nvSpPr>
        <xdr:cNvPr id="2281" name="textbox3"/>
        <xdr:cNvSpPr txBox="1"/>
      </xdr:nvSpPr>
      <xdr:spPr>
        <a:xfrm>
          <a:off x="6200140" y="463207100"/>
          <a:ext cx="196850" cy="23914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1790695"/>
    <xdr:sp>
      <xdr:nvSpPr>
        <xdr:cNvPr id="2282" name="textbox3"/>
        <xdr:cNvSpPr txBox="1"/>
      </xdr:nvSpPr>
      <xdr:spPr>
        <a:xfrm>
          <a:off x="6405880" y="463207100"/>
          <a:ext cx="196850" cy="1790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1990084"/>
    <xdr:sp>
      <xdr:nvSpPr>
        <xdr:cNvPr id="2283" name="textbox3"/>
        <xdr:cNvSpPr txBox="1"/>
      </xdr:nvSpPr>
      <xdr:spPr>
        <a:xfrm>
          <a:off x="5003800" y="463207100"/>
          <a:ext cx="196850" cy="1989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2062474"/>
    <xdr:sp>
      <xdr:nvSpPr>
        <xdr:cNvPr id="2284" name="textbox3"/>
        <xdr:cNvSpPr txBox="1"/>
      </xdr:nvSpPr>
      <xdr:spPr>
        <a:xfrm>
          <a:off x="6405880" y="463207100"/>
          <a:ext cx="196850" cy="20618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2691756"/>
    <xdr:sp>
      <xdr:nvSpPr>
        <xdr:cNvPr id="2285" name="textbox3"/>
        <xdr:cNvSpPr txBox="1"/>
      </xdr:nvSpPr>
      <xdr:spPr>
        <a:xfrm>
          <a:off x="5003800" y="463207100"/>
          <a:ext cx="196850" cy="26911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502285</xdr:colOff>
      <xdr:row>502</xdr:row>
      <xdr:rowOff>0</xdr:rowOff>
    </xdr:from>
    <xdr:ext cx="196850" cy="2912736"/>
    <xdr:sp>
      <xdr:nvSpPr>
        <xdr:cNvPr id="2286" name="textbox3"/>
        <xdr:cNvSpPr txBox="1"/>
      </xdr:nvSpPr>
      <xdr:spPr>
        <a:xfrm>
          <a:off x="6200140" y="463207100"/>
          <a:ext cx="196850" cy="2912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2294884"/>
    <xdr:sp>
      <xdr:nvSpPr>
        <xdr:cNvPr id="2287" name="textbox3"/>
        <xdr:cNvSpPr txBox="1"/>
      </xdr:nvSpPr>
      <xdr:spPr>
        <a:xfrm>
          <a:off x="5003800" y="463207100"/>
          <a:ext cx="196850" cy="22942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502</xdr:row>
      <xdr:rowOff>0</xdr:rowOff>
    </xdr:from>
    <xdr:ext cx="196850" cy="1943095"/>
    <xdr:sp>
      <xdr:nvSpPr>
        <xdr:cNvPr id="2288" name="textbox3"/>
        <xdr:cNvSpPr txBox="1"/>
      </xdr:nvSpPr>
      <xdr:spPr>
        <a:xfrm>
          <a:off x="5742940" y="463207100"/>
          <a:ext cx="196850" cy="19424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502</xdr:row>
      <xdr:rowOff>0</xdr:rowOff>
    </xdr:from>
    <xdr:ext cx="196850" cy="949963"/>
    <xdr:sp>
      <xdr:nvSpPr>
        <xdr:cNvPr id="2289" name="textbox1"/>
        <xdr:cNvSpPr txBox="1"/>
      </xdr:nvSpPr>
      <xdr:spPr>
        <a:xfrm>
          <a:off x="5742940" y="463207100"/>
          <a:ext cx="196850" cy="949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502</xdr:row>
      <xdr:rowOff>0</xdr:rowOff>
    </xdr:from>
    <xdr:ext cx="196850" cy="762000"/>
    <xdr:sp>
      <xdr:nvSpPr>
        <xdr:cNvPr id="2290" name="textbox1"/>
        <xdr:cNvSpPr txBox="1"/>
      </xdr:nvSpPr>
      <xdr:spPr>
        <a:xfrm>
          <a:off x="5742940" y="463207100"/>
          <a:ext cx="19685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502</xdr:row>
      <xdr:rowOff>0</xdr:rowOff>
    </xdr:from>
    <xdr:ext cx="196850" cy="1671316"/>
    <xdr:sp>
      <xdr:nvSpPr>
        <xdr:cNvPr id="2291" name="textbox3"/>
        <xdr:cNvSpPr txBox="1"/>
      </xdr:nvSpPr>
      <xdr:spPr>
        <a:xfrm>
          <a:off x="5003800" y="463207100"/>
          <a:ext cx="196850" cy="167068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609600"/>
    <xdr:sp>
      <xdr:nvSpPr>
        <xdr:cNvPr id="2292" name="textbox1"/>
        <xdr:cNvSpPr txBox="1"/>
      </xdr:nvSpPr>
      <xdr:spPr>
        <a:xfrm>
          <a:off x="6405880" y="463207100"/>
          <a:ext cx="196850" cy="60960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502</xdr:row>
      <xdr:rowOff>0</xdr:rowOff>
    </xdr:from>
    <xdr:ext cx="187476" cy="968375"/>
    <xdr:sp>
      <xdr:nvSpPr>
        <xdr:cNvPr id="2293" name="textbox1"/>
        <xdr:cNvSpPr txBox="1"/>
      </xdr:nvSpPr>
      <xdr:spPr>
        <a:xfrm>
          <a:off x="6415405" y="463207100"/>
          <a:ext cx="187960" cy="96837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502</xdr:row>
      <xdr:rowOff>0</xdr:rowOff>
    </xdr:from>
    <xdr:ext cx="196850" cy="835025"/>
    <xdr:sp>
      <xdr:nvSpPr>
        <xdr:cNvPr id="2294" name="textbox1"/>
        <xdr:cNvSpPr txBox="1"/>
      </xdr:nvSpPr>
      <xdr:spPr>
        <a:xfrm>
          <a:off x="6405880" y="463207100"/>
          <a:ext cx="196850" cy="835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0</xdr:colOff>
      <xdr:row>502</xdr:row>
      <xdr:rowOff>0</xdr:rowOff>
    </xdr:from>
    <xdr:ext cx="196850" cy="1671316"/>
    <xdr:sp>
      <xdr:nvSpPr>
        <xdr:cNvPr id="2295" name="textbox3"/>
        <xdr:cNvSpPr txBox="1"/>
      </xdr:nvSpPr>
      <xdr:spPr>
        <a:xfrm>
          <a:off x="4958715" y="463207100"/>
          <a:ext cx="196850" cy="1670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502</xdr:row>
      <xdr:rowOff>0</xdr:rowOff>
    </xdr:from>
    <xdr:ext cx="196850" cy="609600"/>
    <xdr:sp>
      <xdr:nvSpPr>
        <xdr:cNvPr id="2296" name="textbox1"/>
        <xdr:cNvSpPr txBox="1"/>
      </xdr:nvSpPr>
      <xdr:spPr>
        <a:xfrm>
          <a:off x="6360795" y="463207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502</xdr:row>
      <xdr:rowOff>0</xdr:rowOff>
    </xdr:from>
    <xdr:ext cx="196850" cy="609600"/>
    <xdr:sp>
      <xdr:nvSpPr>
        <xdr:cNvPr id="2297" name="textbox1"/>
        <xdr:cNvSpPr txBox="1"/>
      </xdr:nvSpPr>
      <xdr:spPr>
        <a:xfrm>
          <a:off x="0" y="463207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502</xdr:row>
      <xdr:rowOff>0</xdr:rowOff>
    </xdr:from>
    <xdr:to>
      <xdr:col>8</xdr:col>
      <xdr:colOff>243860</xdr:colOff>
      <xdr:row>502</xdr:row>
      <xdr:rowOff>944880</xdr:rowOff>
    </xdr:to>
    <xdr:sp>
      <xdr:nvSpPr>
        <xdr:cNvPr id="2298" name=" "/>
        <xdr:cNvSpPr txBox="1"/>
      </xdr:nvSpPr>
      <xdr:spPr>
        <a:xfrm>
          <a:off x="6405880" y="463207100"/>
          <a:ext cx="198755" cy="9448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502</xdr:row>
      <xdr:rowOff>0</xdr:rowOff>
    </xdr:from>
    <xdr:to>
      <xdr:col>8</xdr:col>
      <xdr:colOff>243860</xdr:colOff>
      <xdr:row>502</xdr:row>
      <xdr:rowOff>605790</xdr:rowOff>
    </xdr:to>
    <xdr:sp>
      <xdr:nvSpPr>
        <xdr:cNvPr id="2299" name=" "/>
        <xdr:cNvSpPr txBox="1"/>
      </xdr:nvSpPr>
      <xdr:spPr>
        <a:xfrm>
          <a:off x="6405880" y="463207100"/>
          <a:ext cx="198755" cy="605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502</xdr:row>
      <xdr:rowOff>0</xdr:rowOff>
    </xdr:from>
    <xdr:to>
      <xdr:col>8</xdr:col>
      <xdr:colOff>243860</xdr:colOff>
      <xdr:row>502</xdr:row>
      <xdr:rowOff>608330</xdr:rowOff>
    </xdr:to>
    <xdr:sp>
      <xdr:nvSpPr>
        <xdr:cNvPr id="2300" name=" "/>
        <xdr:cNvSpPr txBox="1"/>
      </xdr:nvSpPr>
      <xdr:spPr>
        <a:xfrm>
          <a:off x="6405880" y="463207100"/>
          <a:ext cx="198755" cy="608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502</xdr:row>
      <xdr:rowOff>0</xdr:rowOff>
    </xdr:from>
    <xdr:to>
      <xdr:col>8</xdr:col>
      <xdr:colOff>243860</xdr:colOff>
      <xdr:row>503</xdr:row>
      <xdr:rowOff>80645</xdr:rowOff>
    </xdr:to>
    <xdr:sp>
      <xdr:nvSpPr>
        <xdr:cNvPr id="2301" name=" "/>
        <xdr:cNvSpPr txBox="1"/>
      </xdr:nvSpPr>
      <xdr:spPr>
        <a:xfrm>
          <a:off x="6405880" y="463207100"/>
          <a:ext cx="198755" cy="10585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502</xdr:row>
      <xdr:rowOff>0</xdr:rowOff>
    </xdr:from>
    <xdr:to>
      <xdr:col>8</xdr:col>
      <xdr:colOff>243860</xdr:colOff>
      <xdr:row>502</xdr:row>
      <xdr:rowOff>606425</xdr:rowOff>
    </xdr:to>
    <xdr:sp>
      <xdr:nvSpPr>
        <xdr:cNvPr id="2302" name=" "/>
        <xdr:cNvSpPr txBox="1"/>
      </xdr:nvSpPr>
      <xdr:spPr>
        <a:xfrm>
          <a:off x="6405880" y="4632071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502</xdr:row>
      <xdr:rowOff>0</xdr:rowOff>
    </xdr:from>
    <xdr:to>
      <xdr:col>8</xdr:col>
      <xdr:colOff>243860</xdr:colOff>
      <xdr:row>502</xdr:row>
      <xdr:rowOff>940435</xdr:rowOff>
    </xdr:to>
    <xdr:sp>
      <xdr:nvSpPr>
        <xdr:cNvPr id="2303" name=" "/>
        <xdr:cNvSpPr txBox="1"/>
      </xdr:nvSpPr>
      <xdr:spPr>
        <a:xfrm>
          <a:off x="6405880" y="463207100"/>
          <a:ext cx="198755" cy="94043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502</xdr:row>
      <xdr:rowOff>0</xdr:rowOff>
    </xdr:from>
    <xdr:to>
      <xdr:col>8</xdr:col>
      <xdr:colOff>243860</xdr:colOff>
      <xdr:row>503</xdr:row>
      <xdr:rowOff>85090</xdr:rowOff>
    </xdr:to>
    <xdr:sp>
      <xdr:nvSpPr>
        <xdr:cNvPr id="2304" name=" "/>
        <xdr:cNvSpPr txBox="1"/>
      </xdr:nvSpPr>
      <xdr:spPr>
        <a:xfrm>
          <a:off x="6405880" y="463207100"/>
          <a:ext cx="198755" cy="10629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502</xdr:row>
      <xdr:rowOff>0</xdr:rowOff>
    </xdr:from>
    <xdr:to>
      <xdr:col>8</xdr:col>
      <xdr:colOff>243860</xdr:colOff>
      <xdr:row>502</xdr:row>
      <xdr:rowOff>942340</xdr:rowOff>
    </xdr:to>
    <xdr:sp>
      <xdr:nvSpPr>
        <xdr:cNvPr id="2305" name=" "/>
        <xdr:cNvSpPr txBox="1"/>
      </xdr:nvSpPr>
      <xdr:spPr>
        <a:xfrm>
          <a:off x="6405880" y="463207100"/>
          <a:ext cx="198755" cy="9423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502</xdr:row>
      <xdr:rowOff>0</xdr:rowOff>
    </xdr:from>
    <xdr:to>
      <xdr:col>8</xdr:col>
      <xdr:colOff>243860</xdr:colOff>
      <xdr:row>502</xdr:row>
      <xdr:rowOff>603885</xdr:rowOff>
    </xdr:to>
    <xdr:sp>
      <xdr:nvSpPr>
        <xdr:cNvPr id="2306" name=" "/>
        <xdr:cNvSpPr txBox="1"/>
      </xdr:nvSpPr>
      <xdr:spPr>
        <a:xfrm>
          <a:off x="6405880" y="463207100"/>
          <a:ext cx="198755" cy="603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53959</xdr:colOff>
      <xdr:row>506</xdr:row>
      <xdr:rowOff>0</xdr:rowOff>
    </xdr:from>
    <xdr:ext cx="183243" cy="609600"/>
    <xdr:sp>
      <xdr:nvSpPr>
        <xdr:cNvPr id="2307" name="textbox1"/>
        <xdr:cNvSpPr txBox="1"/>
      </xdr:nvSpPr>
      <xdr:spPr>
        <a:xfrm>
          <a:off x="6414135" y="4666615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508</xdr:row>
      <xdr:rowOff>0</xdr:rowOff>
    </xdr:from>
    <xdr:ext cx="183243" cy="647700"/>
    <xdr:sp>
      <xdr:nvSpPr>
        <xdr:cNvPr id="2308" name="textbox1"/>
        <xdr:cNvSpPr txBox="1"/>
      </xdr:nvSpPr>
      <xdr:spPr>
        <a:xfrm>
          <a:off x="6414135" y="468528400"/>
          <a:ext cx="183515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511</xdr:row>
      <xdr:rowOff>0</xdr:rowOff>
    </xdr:from>
    <xdr:ext cx="183243" cy="609600"/>
    <xdr:sp>
      <xdr:nvSpPr>
        <xdr:cNvPr id="2309" name="textbox1"/>
        <xdr:cNvSpPr txBox="1"/>
      </xdr:nvSpPr>
      <xdr:spPr>
        <a:xfrm>
          <a:off x="6414135" y="4710049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509</xdr:row>
      <xdr:rowOff>0</xdr:rowOff>
    </xdr:from>
    <xdr:ext cx="183243" cy="457200"/>
    <xdr:sp>
      <xdr:nvSpPr>
        <xdr:cNvPr id="2310" name="textbox1"/>
        <xdr:cNvSpPr txBox="1"/>
      </xdr:nvSpPr>
      <xdr:spPr>
        <a:xfrm>
          <a:off x="6414135" y="469353900"/>
          <a:ext cx="18351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53959</xdr:colOff>
      <xdr:row>507</xdr:row>
      <xdr:rowOff>0</xdr:rowOff>
    </xdr:from>
    <xdr:ext cx="183243" cy="609600"/>
    <xdr:sp>
      <xdr:nvSpPr>
        <xdr:cNvPr id="2311" name="textbox1"/>
        <xdr:cNvSpPr txBox="1"/>
      </xdr:nvSpPr>
      <xdr:spPr>
        <a:xfrm>
          <a:off x="5012055" y="4677029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507</xdr:row>
      <xdr:rowOff>0</xdr:rowOff>
    </xdr:from>
    <xdr:ext cx="183243" cy="609600"/>
    <xdr:sp>
      <xdr:nvSpPr>
        <xdr:cNvPr id="2312" name="textbox1"/>
        <xdr:cNvSpPr txBox="1"/>
      </xdr:nvSpPr>
      <xdr:spPr>
        <a:xfrm>
          <a:off x="6414135" y="4677029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524</xdr:row>
      <xdr:rowOff>0</xdr:rowOff>
    </xdr:from>
    <xdr:ext cx="242569" cy="609600"/>
    <xdr:sp>
      <xdr:nvSpPr>
        <xdr:cNvPr id="2313" name="textbox1"/>
        <xdr:cNvSpPr txBox="1"/>
      </xdr:nvSpPr>
      <xdr:spPr>
        <a:xfrm>
          <a:off x="6405880" y="4831715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524</xdr:row>
      <xdr:rowOff>0</xdr:rowOff>
    </xdr:from>
    <xdr:ext cx="242569" cy="609600"/>
    <xdr:sp>
      <xdr:nvSpPr>
        <xdr:cNvPr id="2314" name="textbox1"/>
        <xdr:cNvSpPr txBox="1"/>
      </xdr:nvSpPr>
      <xdr:spPr>
        <a:xfrm>
          <a:off x="5742940" y="4831715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524</xdr:row>
      <xdr:rowOff>0</xdr:rowOff>
    </xdr:from>
    <xdr:ext cx="242720" cy="762000"/>
    <xdr:sp>
      <xdr:nvSpPr>
        <xdr:cNvPr id="2315" name="textbox1" hidden="1"/>
        <xdr:cNvSpPr txBox="1"/>
      </xdr:nvSpPr>
      <xdr:spPr>
        <a:xfrm>
          <a:off x="6415405" y="483171500"/>
          <a:ext cx="24320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524</xdr:row>
      <xdr:rowOff>0</xdr:rowOff>
    </xdr:from>
    <xdr:ext cx="252094" cy="609600"/>
    <xdr:sp>
      <xdr:nvSpPr>
        <xdr:cNvPr id="2316" name="textbox1" hidden="1"/>
        <xdr:cNvSpPr txBox="1"/>
      </xdr:nvSpPr>
      <xdr:spPr>
        <a:xfrm>
          <a:off x="6415405" y="483171500"/>
          <a:ext cx="25209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524</xdr:row>
      <xdr:rowOff>0</xdr:rowOff>
    </xdr:from>
    <xdr:ext cx="237202" cy="609600"/>
    <xdr:sp>
      <xdr:nvSpPr>
        <xdr:cNvPr id="2317" name="textbox1" hidden="1"/>
        <xdr:cNvSpPr txBox="1"/>
      </xdr:nvSpPr>
      <xdr:spPr>
        <a:xfrm>
          <a:off x="6414135" y="483171500"/>
          <a:ext cx="23749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524</xdr:row>
      <xdr:rowOff>0</xdr:rowOff>
    </xdr:from>
    <xdr:ext cx="242569" cy="762000"/>
    <xdr:sp>
      <xdr:nvSpPr>
        <xdr:cNvPr id="2318" name="textbox1" hidden="1"/>
        <xdr:cNvSpPr txBox="1"/>
      </xdr:nvSpPr>
      <xdr:spPr>
        <a:xfrm>
          <a:off x="6405880" y="483171500"/>
          <a:ext cx="24257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524</xdr:row>
      <xdr:rowOff>0</xdr:rowOff>
    </xdr:from>
    <xdr:ext cx="242569" cy="609600"/>
    <xdr:sp>
      <xdr:nvSpPr>
        <xdr:cNvPr id="2319" name="textbox1" hidden="1"/>
        <xdr:cNvSpPr txBox="1"/>
      </xdr:nvSpPr>
      <xdr:spPr>
        <a:xfrm>
          <a:off x="5742940" y="483171500"/>
          <a:ext cx="242570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524</xdr:row>
      <xdr:rowOff>0</xdr:rowOff>
    </xdr:from>
    <xdr:ext cx="242569" cy="609600"/>
    <xdr:sp>
      <xdr:nvSpPr>
        <xdr:cNvPr id="2320" name="textbox1" hidden="1"/>
        <xdr:cNvSpPr txBox="1"/>
      </xdr:nvSpPr>
      <xdr:spPr>
        <a:xfrm>
          <a:off x="6405880" y="483171500"/>
          <a:ext cx="242570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524</xdr:row>
      <xdr:rowOff>0</xdr:rowOff>
    </xdr:from>
    <xdr:ext cx="242569" cy="609600"/>
    <xdr:sp>
      <xdr:nvSpPr>
        <xdr:cNvPr id="2321" name="textbox1" hidden="1"/>
        <xdr:cNvSpPr txBox="1"/>
      </xdr:nvSpPr>
      <xdr:spPr>
        <a:xfrm>
          <a:off x="4267835" y="4831715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524</xdr:row>
      <xdr:rowOff>0</xdr:rowOff>
    </xdr:from>
    <xdr:ext cx="242569" cy="609600"/>
    <xdr:sp>
      <xdr:nvSpPr>
        <xdr:cNvPr id="2322" name="textbox1" hidden="1"/>
        <xdr:cNvSpPr txBox="1"/>
      </xdr:nvSpPr>
      <xdr:spPr>
        <a:xfrm>
          <a:off x="5003800" y="4831715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524</xdr:row>
      <xdr:rowOff>0</xdr:rowOff>
    </xdr:from>
    <xdr:ext cx="242569" cy="609600"/>
    <xdr:sp>
      <xdr:nvSpPr>
        <xdr:cNvPr id="2323" name="textbox1" hidden="1"/>
        <xdr:cNvSpPr txBox="1"/>
      </xdr:nvSpPr>
      <xdr:spPr>
        <a:xfrm rot="10800000">
          <a:off x="6405880" y="4831715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524</xdr:row>
      <xdr:rowOff>0</xdr:rowOff>
    </xdr:from>
    <xdr:ext cx="242720" cy="762000"/>
    <xdr:sp>
      <xdr:nvSpPr>
        <xdr:cNvPr id="2324" name="textbox1" hidden="1"/>
        <xdr:cNvSpPr txBox="1"/>
      </xdr:nvSpPr>
      <xdr:spPr>
        <a:xfrm>
          <a:off x="5752465" y="483171500"/>
          <a:ext cx="24320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524</xdr:row>
      <xdr:rowOff>0</xdr:rowOff>
    </xdr:from>
    <xdr:ext cx="242569" cy="762000"/>
    <xdr:sp>
      <xdr:nvSpPr>
        <xdr:cNvPr id="2325" name="textbox1" hidden="1"/>
        <xdr:cNvSpPr txBox="1"/>
      </xdr:nvSpPr>
      <xdr:spPr>
        <a:xfrm>
          <a:off x="5742940" y="483171500"/>
          <a:ext cx="24257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524</xdr:row>
      <xdr:rowOff>0</xdr:rowOff>
    </xdr:from>
    <xdr:ext cx="288288" cy="609600"/>
    <xdr:sp>
      <xdr:nvSpPr>
        <xdr:cNvPr id="2326" name="textbox1" hidden="1"/>
        <xdr:cNvSpPr txBox="1"/>
      </xdr:nvSpPr>
      <xdr:spPr>
        <a:xfrm>
          <a:off x="6837045" y="483171500"/>
          <a:ext cx="28829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524</xdr:row>
      <xdr:rowOff>0</xdr:rowOff>
    </xdr:from>
    <xdr:ext cx="288288" cy="762000"/>
    <xdr:sp>
      <xdr:nvSpPr>
        <xdr:cNvPr id="2327" name="textbox1" hidden="1"/>
        <xdr:cNvSpPr txBox="1"/>
      </xdr:nvSpPr>
      <xdr:spPr>
        <a:xfrm>
          <a:off x="6837045" y="483171500"/>
          <a:ext cx="28829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524</xdr:row>
      <xdr:rowOff>0</xdr:rowOff>
    </xdr:from>
    <xdr:ext cx="288288" cy="762000"/>
    <xdr:sp>
      <xdr:nvSpPr>
        <xdr:cNvPr id="2328" name="textbox1" hidden="1"/>
        <xdr:cNvSpPr txBox="1"/>
      </xdr:nvSpPr>
      <xdr:spPr>
        <a:xfrm>
          <a:off x="6405880" y="483171500"/>
          <a:ext cx="28829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524</xdr:row>
      <xdr:rowOff>0</xdr:rowOff>
    </xdr:from>
    <xdr:ext cx="288288" cy="609600"/>
    <xdr:sp>
      <xdr:nvSpPr>
        <xdr:cNvPr id="2329" name="textbox1" hidden="1"/>
        <xdr:cNvSpPr txBox="1"/>
      </xdr:nvSpPr>
      <xdr:spPr>
        <a:xfrm>
          <a:off x="6405880" y="483171500"/>
          <a:ext cx="28829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524</xdr:row>
      <xdr:rowOff>0</xdr:rowOff>
    </xdr:from>
    <xdr:ext cx="288288" cy="609600"/>
    <xdr:sp>
      <xdr:nvSpPr>
        <xdr:cNvPr id="2330" name="textbox1" hidden="1"/>
        <xdr:cNvSpPr txBox="1"/>
      </xdr:nvSpPr>
      <xdr:spPr>
        <a:xfrm>
          <a:off x="6405880" y="483171500"/>
          <a:ext cx="288290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524</xdr:row>
      <xdr:rowOff>0</xdr:rowOff>
    </xdr:from>
    <xdr:ext cx="288288" cy="609600"/>
    <xdr:sp>
      <xdr:nvSpPr>
        <xdr:cNvPr id="2331" name="textbox1" hidden="1"/>
        <xdr:cNvSpPr txBox="1"/>
      </xdr:nvSpPr>
      <xdr:spPr>
        <a:xfrm>
          <a:off x="6837045" y="483171500"/>
          <a:ext cx="288290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381</xdr:row>
      <xdr:rowOff>0</xdr:rowOff>
    </xdr:from>
    <xdr:to>
      <xdr:col>8</xdr:col>
      <xdr:colOff>243860</xdr:colOff>
      <xdr:row>381</xdr:row>
      <xdr:rowOff>881380</xdr:rowOff>
    </xdr:to>
    <xdr:sp>
      <xdr:nvSpPr>
        <xdr:cNvPr id="2332" name=" "/>
        <xdr:cNvSpPr txBox="1"/>
      </xdr:nvSpPr>
      <xdr:spPr>
        <a:xfrm>
          <a:off x="6405880" y="360006900"/>
          <a:ext cx="198755" cy="8813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381</xdr:row>
      <xdr:rowOff>0</xdr:rowOff>
    </xdr:from>
    <xdr:to>
      <xdr:col>8</xdr:col>
      <xdr:colOff>243860</xdr:colOff>
      <xdr:row>381</xdr:row>
      <xdr:rowOff>605790</xdr:rowOff>
    </xdr:to>
    <xdr:sp>
      <xdr:nvSpPr>
        <xdr:cNvPr id="2333" name=" "/>
        <xdr:cNvSpPr txBox="1"/>
      </xdr:nvSpPr>
      <xdr:spPr>
        <a:xfrm>
          <a:off x="6405880" y="360006900"/>
          <a:ext cx="198755" cy="605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381</xdr:row>
      <xdr:rowOff>0</xdr:rowOff>
    </xdr:from>
    <xdr:to>
      <xdr:col>8</xdr:col>
      <xdr:colOff>243860</xdr:colOff>
      <xdr:row>381</xdr:row>
      <xdr:rowOff>608330</xdr:rowOff>
    </xdr:to>
    <xdr:sp>
      <xdr:nvSpPr>
        <xdr:cNvPr id="2334" name=" "/>
        <xdr:cNvSpPr txBox="1"/>
      </xdr:nvSpPr>
      <xdr:spPr>
        <a:xfrm>
          <a:off x="6405880" y="360006900"/>
          <a:ext cx="198755" cy="608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381</xdr:row>
      <xdr:rowOff>0</xdr:rowOff>
    </xdr:from>
    <xdr:to>
      <xdr:col>8</xdr:col>
      <xdr:colOff>243860</xdr:colOff>
      <xdr:row>382</xdr:row>
      <xdr:rowOff>245745</xdr:rowOff>
    </xdr:to>
    <xdr:sp>
      <xdr:nvSpPr>
        <xdr:cNvPr id="2335" name=" "/>
        <xdr:cNvSpPr txBox="1"/>
      </xdr:nvSpPr>
      <xdr:spPr>
        <a:xfrm>
          <a:off x="6405880" y="360006900"/>
          <a:ext cx="198755" cy="12363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379</xdr:row>
      <xdr:rowOff>0</xdr:rowOff>
    </xdr:from>
    <xdr:to>
      <xdr:col>8</xdr:col>
      <xdr:colOff>243860</xdr:colOff>
      <xdr:row>379</xdr:row>
      <xdr:rowOff>606425</xdr:rowOff>
    </xdr:to>
    <xdr:sp>
      <xdr:nvSpPr>
        <xdr:cNvPr id="2336" name=" "/>
        <xdr:cNvSpPr txBox="1"/>
      </xdr:nvSpPr>
      <xdr:spPr>
        <a:xfrm>
          <a:off x="6405880" y="3580257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381</xdr:row>
      <xdr:rowOff>152400</xdr:rowOff>
    </xdr:from>
    <xdr:to>
      <xdr:col>8</xdr:col>
      <xdr:colOff>243860</xdr:colOff>
      <xdr:row>382</xdr:row>
      <xdr:rowOff>38735</xdr:rowOff>
    </xdr:to>
    <xdr:sp>
      <xdr:nvSpPr>
        <xdr:cNvPr id="2337" name=" "/>
        <xdr:cNvSpPr txBox="1"/>
      </xdr:nvSpPr>
      <xdr:spPr>
        <a:xfrm>
          <a:off x="6405880" y="360159300"/>
          <a:ext cx="198755" cy="87693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381</xdr:row>
      <xdr:rowOff>0</xdr:rowOff>
    </xdr:from>
    <xdr:to>
      <xdr:col>8</xdr:col>
      <xdr:colOff>243860</xdr:colOff>
      <xdr:row>382</xdr:row>
      <xdr:rowOff>250190</xdr:rowOff>
    </xdr:to>
    <xdr:sp>
      <xdr:nvSpPr>
        <xdr:cNvPr id="2338" name=" "/>
        <xdr:cNvSpPr txBox="1"/>
      </xdr:nvSpPr>
      <xdr:spPr>
        <a:xfrm>
          <a:off x="6405880" y="360006900"/>
          <a:ext cx="198755" cy="1240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381</xdr:row>
      <xdr:rowOff>152400</xdr:rowOff>
    </xdr:from>
    <xdr:to>
      <xdr:col>8</xdr:col>
      <xdr:colOff>243860</xdr:colOff>
      <xdr:row>382</xdr:row>
      <xdr:rowOff>40640</xdr:rowOff>
    </xdr:to>
    <xdr:sp>
      <xdr:nvSpPr>
        <xdr:cNvPr id="2339" name=" "/>
        <xdr:cNvSpPr txBox="1"/>
      </xdr:nvSpPr>
      <xdr:spPr>
        <a:xfrm>
          <a:off x="6405880" y="360159300"/>
          <a:ext cx="198755" cy="8788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380</xdr:row>
      <xdr:rowOff>0</xdr:rowOff>
    </xdr:from>
    <xdr:to>
      <xdr:col>8</xdr:col>
      <xdr:colOff>243860</xdr:colOff>
      <xdr:row>380</xdr:row>
      <xdr:rowOff>603885</xdr:rowOff>
    </xdr:to>
    <xdr:sp>
      <xdr:nvSpPr>
        <xdr:cNvPr id="2340" name=" "/>
        <xdr:cNvSpPr txBox="1"/>
      </xdr:nvSpPr>
      <xdr:spPr>
        <a:xfrm>
          <a:off x="6405880" y="359016300"/>
          <a:ext cx="198755" cy="603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503</xdr:row>
      <xdr:rowOff>0</xdr:rowOff>
    </xdr:from>
    <xdr:ext cx="242569" cy="571500"/>
    <xdr:sp>
      <xdr:nvSpPr>
        <xdr:cNvPr id="2341" name="textbox1"/>
        <xdr:cNvSpPr txBox="1"/>
      </xdr:nvSpPr>
      <xdr:spPr>
        <a:xfrm>
          <a:off x="6405880" y="4641850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503</xdr:row>
      <xdr:rowOff>0</xdr:rowOff>
    </xdr:from>
    <xdr:ext cx="242569" cy="571500"/>
    <xdr:sp>
      <xdr:nvSpPr>
        <xdr:cNvPr id="2342" name="textbox1"/>
        <xdr:cNvSpPr txBox="1"/>
      </xdr:nvSpPr>
      <xdr:spPr>
        <a:xfrm>
          <a:off x="5742940" y="4641850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503</xdr:row>
      <xdr:rowOff>0</xdr:rowOff>
    </xdr:from>
    <xdr:ext cx="242720" cy="939800"/>
    <xdr:sp>
      <xdr:nvSpPr>
        <xdr:cNvPr id="2343" name="textbox1" hidden="1"/>
        <xdr:cNvSpPr txBox="1"/>
      </xdr:nvSpPr>
      <xdr:spPr>
        <a:xfrm>
          <a:off x="6415405" y="464185000"/>
          <a:ext cx="243205" cy="939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503</xdr:row>
      <xdr:rowOff>0</xdr:rowOff>
    </xdr:from>
    <xdr:ext cx="252094" cy="571500"/>
    <xdr:sp>
      <xdr:nvSpPr>
        <xdr:cNvPr id="2344" name="textbox1" hidden="1"/>
        <xdr:cNvSpPr txBox="1"/>
      </xdr:nvSpPr>
      <xdr:spPr>
        <a:xfrm>
          <a:off x="6415405" y="464185000"/>
          <a:ext cx="25209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503</xdr:row>
      <xdr:rowOff>0</xdr:rowOff>
    </xdr:from>
    <xdr:ext cx="237202" cy="571500"/>
    <xdr:sp>
      <xdr:nvSpPr>
        <xdr:cNvPr id="2345" name="textbox1" hidden="1"/>
        <xdr:cNvSpPr txBox="1"/>
      </xdr:nvSpPr>
      <xdr:spPr>
        <a:xfrm>
          <a:off x="6414135" y="464185000"/>
          <a:ext cx="2374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503</xdr:row>
      <xdr:rowOff>0</xdr:rowOff>
    </xdr:from>
    <xdr:ext cx="242569" cy="939800"/>
    <xdr:sp>
      <xdr:nvSpPr>
        <xdr:cNvPr id="2346" name="textbox1" hidden="1"/>
        <xdr:cNvSpPr txBox="1"/>
      </xdr:nvSpPr>
      <xdr:spPr>
        <a:xfrm>
          <a:off x="6405880" y="464185000"/>
          <a:ext cx="242570" cy="939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503</xdr:row>
      <xdr:rowOff>0</xdr:rowOff>
    </xdr:from>
    <xdr:ext cx="242569" cy="571500"/>
    <xdr:sp>
      <xdr:nvSpPr>
        <xdr:cNvPr id="2347" name="textbox1" hidden="1"/>
        <xdr:cNvSpPr txBox="1"/>
      </xdr:nvSpPr>
      <xdr:spPr>
        <a:xfrm>
          <a:off x="5742940" y="464185000"/>
          <a:ext cx="24257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503</xdr:row>
      <xdr:rowOff>0</xdr:rowOff>
    </xdr:from>
    <xdr:ext cx="242569" cy="571500"/>
    <xdr:sp>
      <xdr:nvSpPr>
        <xdr:cNvPr id="2348" name="textbox1" hidden="1"/>
        <xdr:cNvSpPr txBox="1"/>
      </xdr:nvSpPr>
      <xdr:spPr>
        <a:xfrm>
          <a:off x="6405880" y="464185000"/>
          <a:ext cx="24257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503</xdr:row>
      <xdr:rowOff>0</xdr:rowOff>
    </xdr:from>
    <xdr:ext cx="242569" cy="571500"/>
    <xdr:sp>
      <xdr:nvSpPr>
        <xdr:cNvPr id="2349" name="textbox1" hidden="1"/>
        <xdr:cNvSpPr txBox="1"/>
      </xdr:nvSpPr>
      <xdr:spPr>
        <a:xfrm>
          <a:off x="4267835" y="4641850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503</xdr:row>
      <xdr:rowOff>0</xdr:rowOff>
    </xdr:from>
    <xdr:ext cx="242569" cy="571500"/>
    <xdr:sp>
      <xdr:nvSpPr>
        <xdr:cNvPr id="2350" name="textbox1" hidden="1"/>
        <xdr:cNvSpPr txBox="1"/>
      </xdr:nvSpPr>
      <xdr:spPr>
        <a:xfrm>
          <a:off x="5003800" y="4641850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503</xdr:row>
      <xdr:rowOff>0</xdr:rowOff>
    </xdr:from>
    <xdr:ext cx="242569" cy="571500"/>
    <xdr:sp>
      <xdr:nvSpPr>
        <xdr:cNvPr id="2351" name="textbox1" hidden="1"/>
        <xdr:cNvSpPr txBox="1"/>
      </xdr:nvSpPr>
      <xdr:spPr>
        <a:xfrm rot="10800000">
          <a:off x="6405880" y="4641850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503</xdr:row>
      <xdr:rowOff>0</xdr:rowOff>
    </xdr:from>
    <xdr:ext cx="242720" cy="939800"/>
    <xdr:sp>
      <xdr:nvSpPr>
        <xdr:cNvPr id="2352" name="textbox1" hidden="1"/>
        <xdr:cNvSpPr txBox="1"/>
      </xdr:nvSpPr>
      <xdr:spPr>
        <a:xfrm>
          <a:off x="5752465" y="464185000"/>
          <a:ext cx="243205" cy="939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503</xdr:row>
      <xdr:rowOff>0</xdr:rowOff>
    </xdr:from>
    <xdr:ext cx="242569" cy="939800"/>
    <xdr:sp>
      <xdr:nvSpPr>
        <xdr:cNvPr id="2353" name="textbox1" hidden="1"/>
        <xdr:cNvSpPr txBox="1"/>
      </xdr:nvSpPr>
      <xdr:spPr>
        <a:xfrm>
          <a:off x="5742940" y="464185000"/>
          <a:ext cx="242570" cy="939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503</xdr:row>
      <xdr:rowOff>0</xdr:rowOff>
    </xdr:from>
    <xdr:ext cx="288288" cy="571500"/>
    <xdr:sp>
      <xdr:nvSpPr>
        <xdr:cNvPr id="2354" name="textbox1" hidden="1"/>
        <xdr:cNvSpPr txBox="1"/>
      </xdr:nvSpPr>
      <xdr:spPr>
        <a:xfrm>
          <a:off x="6837045" y="4641850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503</xdr:row>
      <xdr:rowOff>0</xdr:rowOff>
    </xdr:from>
    <xdr:ext cx="288288" cy="939800"/>
    <xdr:sp>
      <xdr:nvSpPr>
        <xdr:cNvPr id="2355" name="textbox1" hidden="1"/>
        <xdr:cNvSpPr txBox="1"/>
      </xdr:nvSpPr>
      <xdr:spPr>
        <a:xfrm>
          <a:off x="6837045" y="464185000"/>
          <a:ext cx="288290" cy="939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503</xdr:row>
      <xdr:rowOff>0</xdr:rowOff>
    </xdr:from>
    <xdr:ext cx="288288" cy="939800"/>
    <xdr:sp>
      <xdr:nvSpPr>
        <xdr:cNvPr id="2356" name="textbox1" hidden="1"/>
        <xdr:cNvSpPr txBox="1"/>
      </xdr:nvSpPr>
      <xdr:spPr>
        <a:xfrm>
          <a:off x="6405880" y="464185000"/>
          <a:ext cx="288290" cy="939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503</xdr:row>
      <xdr:rowOff>0</xdr:rowOff>
    </xdr:from>
    <xdr:ext cx="288288" cy="571500"/>
    <xdr:sp>
      <xdr:nvSpPr>
        <xdr:cNvPr id="2357" name="textbox1" hidden="1"/>
        <xdr:cNvSpPr txBox="1"/>
      </xdr:nvSpPr>
      <xdr:spPr>
        <a:xfrm>
          <a:off x="6405880" y="4641850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503</xdr:row>
      <xdr:rowOff>0</xdr:rowOff>
    </xdr:from>
    <xdr:ext cx="288288" cy="571500"/>
    <xdr:sp>
      <xdr:nvSpPr>
        <xdr:cNvPr id="2358" name="textbox1" hidden="1"/>
        <xdr:cNvSpPr txBox="1"/>
      </xdr:nvSpPr>
      <xdr:spPr>
        <a:xfrm>
          <a:off x="6405880" y="464185000"/>
          <a:ext cx="28829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503</xdr:row>
      <xdr:rowOff>0</xdr:rowOff>
    </xdr:from>
    <xdr:ext cx="288288" cy="571500"/>
    <xdr:sp>
      <xdr:nvSpPr>
        <xdr:cNvPr id="2359" name="textbox1" hidden="1"/>
        <xdr:cNvSpPr txBox="1"/>
      </xdr:nvSpPr>
      <xdr:spPr>
        <a:xfrm>
          <a:off x="6837045" y="464185000"/>
          <a:ext cx="28829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517</xdr:row>
      <xdr:rowOff>0</xdr:rowOff>
    </xdr:from>
    <xdr:ext cx="242569" cy="596265"/>
    <xdr:sp>
      <xdr:nvSpPr>
        <xdr:cNvPr id="2360" name="textbox1"/>
        <xdr:cNvSpPr txBox="1"/>
      </xdr:nvSpPr>
      <xdr:spPr>
        <a:xfrm>
          <a:off x="6405880" y="476529400"/>
          <a:ext cx="24257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517</xdr:row>
      <xdr:rowOff>0</xdr:rowOff>
    </xdr:from>
    <xdr:ext cx="242720" cy="748665"/>
    <xdr:sp>
      <xdr:nvSpPr>
        <xdr:cNvPr id="2361" name="textbox1" hidden="1"/>
        <xdr:cNvSpPr txBox="1"/>
      </xdr:nvSpPr>
      <xdr:spPr>
        <a:xfrm>
          <a:off x="6415405" y="476529400"/>
          <a:ext cx="243205" cy="748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517</xdr:row>
      <xdr:rowOff>0</xdr:rowOff>
    </xdr:from>
    <xdr:ext cx="252094" cy="596265"/>
    <xdr:sp>
      <xdr:nvSpPr>
        <xdr:cNvPr id="2362" name="textbox1" hidden="1"/>
        <xdr:cNvSpPr txBox="1"/>
      </xdr:nvSpPr>
      <xdr:spPr>
        <a:xfrm>
          <a:off x="6415405" y="476529400"/>
          <a:ext cx="252095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517</xdr:row>
      <xdr:rowOff>0</xdr:rowOff>
    </xdr:from>
    <xdr:ext cx="237202" cy="596265"/>
    <xdr:sp>
      <xdr:nvSpPr>
        <xdr:cNvPr id="2363" name="textbox1" hidden="1"/>
        <xdr:cNvSpPr txBox="1"/>
      </xdr:nvSpPr>
      <xdr:spPr>
        <a:xfrm>
          <a:off x="6414135" y="476529400"/>
          <a:ext cx="23749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517</xdr:row>
      <xdr:rowOff>0</xdr:rowOff>
    </xdr:from>
    <xdr:ext cx="242569" cy="748665"/>
    <xdr:sp>
      <xdr:nvSpPr>
        <xdr:cNvPr id="2364" name="textbox1" hidden="1"/>
        <xdr:cNvSpPr txBox="1"/>
      </xdr:nvSpPr>
      <xdr:spPr>
        <a:xfrm>
          <a:off x="6405880" y="476529400"/>
          <a:ext cx="242570" cy="748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517</xdr:row>
      <xdr:rowOff>0</xdr:rowOff>
    </xdr:from>
    <xdr:ext cx="242569" cy="596265"/>
    <xdr:sp>
      <xdr:nvSpPr>
        <xdr:cNvPr id="2365" name="textbox1" hidden="1"/>
        <xdr:cNvSpPr txBox="1"/>
      </xdr:nvSpPr>
      <xdr:spPr>
        <a:xfrm>
          <a:off x="5742940" y="476529400"/>
          <a:ext cx="242570" cy="5962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517</xdr:row>
      <xdr:rowOff>0</xdr:rowOff>
    </xdr:from>
    <xdr:ext cx="242569" cy="596265"/>
    <xdr:sp>
      <xdr:nvSpPr>
        <xdr:cNvPr id="2366" name="textbox1" hidden="1"/>
        <xdr:cNvSpPr txBox="1"/>
      </xdr:nvSpPr>
      <xdr:spPr>
        <a:xfrm>
          <a:off x="6405880" y="476529400"/>
          <a:ext cx="242570" cy="5962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517</xdr:row>
      <xdr:rowOff>0</xdr:rowOff>
    </xdr:from>
    <xdr:ext cx="242569" cy="596265"/>
    <xdr:sp>
      <xdr:nvSpPr>
        <xdr:cNvPr id="2367" name="textbox1" hidden="1"/>
        <xdr:cNvSpPr txBox="1"/>
      </xdr:nvSpPr>
      <xdr:spPr>
        <a:xfrm>
          <a:off x="4267835" y="476529400"/>
          <a:ext cx="24257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517</xdr:row>
      <xdr:rowOff>0</xdr:rowOff>
    </xdr:from>
    <xdr:ext cx="242569" cy="596265"/>
    <xdr:sp>
      <xdr:nvSpPr>
        <xdr:cNvPr id="2368" name="textbox1" hidden="1"/>
        <xdr:cNvSpPr txBox="1"/>
      </xdr:nvSpPr>
      <xdr:spPr>
        <a:xfrm>
          <a:off x="5003800" y="476529400"/>
          <a:ext cx="24257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517</xdr:row>
      <xdr:rowOff>0</xdr:rowOff>
    </xdr:from>
    <xdr:ext cx="242569" cy="596265"/>
    <xdr:sp>
      <xdr:nvSpPr>
        <xdr:cNvPr id="2369" name="textbox1" hidden="1"/>
        <xdr:cNvSpPr txBox="1"/>
      </xdr:nvSpPr>
      <xdr:spPr>
        <a:xfrm rot="10800000">
          <a:off x="6405880" y="476529400"/>
          <a:ext cx="24257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517</xdr:row>
      <xdr:rowOff>0</xdr:rowOff>
    </xdr:from>
    <xdr:ext cx="242720" cy="748665"/>
    <xdr:sp>
      <xdr:nvSpPr>
        <xdr:cNvPr id="2370" name="textbox1" hidden="1"/>
        <xdr:cNvSpPr txBox="1"/>
      </xdr:nvSpPr>
      <xdr:spPr>
        <a:xfrm>
          <a:off x="5752465" y="476529400"/>
          <a:ext cx="243205" cy="748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517</xdr:row>
      <xdr:rowOff>0</xdr:rowOff>
    </xdr:from>
    <xdr:ext cx="242569" cy="748665"/>
    <xdr:sp>
      <xdr:nvSpPr>
        <xdr:cNvPr id="2371" name="textbox1" hidden="1"/>
        <xdr:cNvSpPr txBox="1"/>
      </xdr:nvSpPr>
      <xdr:spPr>
        <a:xfrm>
          <a:off x="5742940" y="476529400"/>
          <a:ext cx="242570" cy="748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517</xdr:row>
      <xdr:rowOff>0</xdr:rowOff>
    </xdr:from>
    <xdr:ext cx="288288" cy="596265"/>
    <xdr:sp>
      <xdr:nvSpPr>
        <xdr:cNvPr id="2372" name="textbox1" hidden="1"/>
        <xdr:cNvSpPr txBox="1"/>
      </xdr:nvSpPr>
      <xdr:spPr>
        <a:xfrm>
          <a:off x="6837045" y="476529400"/>
          <a:ext cx="28829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517</xdr:row>
      <xdr:rowOff>0</xdr:rowOff>
    </xdr:from>
    <xdr:ext cx="288288" cy="748665"/>
    <xdr:sp>
      <xdr:nvSpPr>
        <xdr:cNvPr id="2373" name="textbox1" hidden="1"/>
        <xdr:cNvSpPr txBox="1"/>
      </xdr:nvSpPr>
      <xdr:spPr>
        <a:xfrm>
          <a:off x="6837045" y="476529400"/>
          <a:ext cx="288290" cy="748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517</xdr:row>
      <xdr:rowOff>0</xdr:rowOff>
    </xdr:from>
    <xdr:ext cx="288288" cy="748665"/>
    <xdr:sp>
      <xdr:nvSpPr>
        <xdr:cNvPr id="2374" name="textbox1" hidden="1"/>
        <xdr:cNvSpPr txBox="1"/>
      </xdr:nvSpPr>
      <xdr:spPr>
        <a:xfrm>
          <a:off x="6405880" y="476529400"/>
          <a:ext cx="288290" cy="748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517</xdr:row>
      <xdr:rowOff>0</xdr:rowOff>
    </xdr:from>
    <xdr:ext cx="288288" cy="596265"/>
    <xdr:sp>
      <xdr:nvSpPr>
        <xdr:cNvPr id="2375" name="textbox1" hidden="1"/>
        <xdr:cNvSpPr txBox="1"/>
      </xdr:nvSpPr>
      <xdr:spPr>
        <a:xfrm>
          <a:off x="6405880" y="476529400"/>
          <a:ext cx="28829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517</xdr:row>
      <xdr:rowOff>0</xdr:rowOff>
    </xdr:from>
    <xdr:ext cx="288288" cy="596265"/>
    <xdr:sp>
      <xdr:nvSpPr>
        <xdr:cNvPr id="2376" name="textbox1" hidden="1"/>
        <xdr:cNvSpPr txBox="1"/>
      </xdr:nvSpPr>
      <xdr:spPr>
        <a:xfrm>
          <a:off x="6405880" y="476529400"/>
          <a:ext cx="288290" cy="5962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517</xdr:row>
      <xdr:rowOff>0</xdr:rowOff>
    </xdr:from>
    <xdr:ext cx="288288" cy="596265"/>
    <xdr:sp>
      <xdr:nvSpPr>
        <xdr:cNvPr id="2377" name="textbox1" hidden="1"/>
        <xdr:cNvSpPr txBox="1"/>
      </xdr:nvSpPr>
      <xdr:spPr>
        <a:xfrm>
          <a:off x="6837045" y="476529400"/>
          <a:ext cx="288290" cy="5962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250</xdr:row>
      <xdr:rowOff>0</xdr:rowOff>
    </xdr:from>
    <xdr:ext cx="196850" cy="647700"/>
    <xdr:sp>
      <xdr:nvSpPr>
        <xdr:cNvPr id="36" name="textbox1" hidden="1"/>
        <xdr:cNvSpPr txBox="1"/>
      </xdr:nvSpPr>
      <xdr:spPr>
        <a:xfrm>
          <a:off x="7409180" y="2376678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250</xdr:row>
      <xdr:rowOff>0</xdr:rowOff>
    </xdr:from>
    <xdr:ext cx="196850" cy="647700"/>
    <xdr:sp>
      <xdr:nvSpPr>
        <xdr:cNvPr id="111" name="textbox1" hidden="1"/>
        <xdr:cNvSpPr txBox="1"/>
      </xdr:nvSpPr>
      <xdr:spPr>
        <a:xfrm>
          <a:off x="7409180" y="2376678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196850" cy="647700"/>
    <xdr:sp>
      <xdr:nvSpPr>
        <xdr:cNvPr id="112" name="textbox1" hidden="1"/>
        <xdr:cNvSpPr txBox="1"/>
      </xdr:nvSpPr>
      <xdr:spPr>
        <a:xfrm>
          <a:off x="7409180" y="23835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250</xdr:row>
      <xdr:rowOff>0</xdr:rowOff>
    </xdr:from>
    <xdr:ext cx="196850" cy="647700"/>
    <xdr:sp>
      <xdr:nvSpPr>
        <xdr:cNvPr id="114" name="textbox1" hidden="1"/>
        <xdr:cNvSpPr txBox="1"/>
      </xdr:nvSpPr>
      <xdr:spPr>
        <a:xfrm>
          <a:off x="7409180" y="2376678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196850" cy="647700"/>
    <xdr:sp>
      <xdr:nvSpPr>
        <xdr:cNvPr id="116" name="textbox1" hidden="1"/>
        <xdr:cNvSpPr txBox="1"/>
      </xdr:nvSpPr>
      <xdr:spPr>
        <a:xfrm>
          <a:off x="7409180" y="23835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196850" cy="647700"/>
    <xdr:sp>
      <xdr:nvSpPr>
        <xdr:cNvPr id="117" name="textbox1" hidden="1"/>
        <xdr:cNvSpPr txBox="1"/>
      </xdr:nvSpPr>
      <xdr:spPr>
        <a:xfrm>
          <a:off x="7409180" y="23835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252</xdr:row>
      <xdr:rowOff>0</xdr:rowOff>
    </xdr:from>
    <xdr:ext cx="196850" cy="647700"/>
    <xdr:sp>
      <xdr:nvSpPr>
        <xdr:cNvPr id="118" name="textbox1" hidden="1"/>
        <xdr:cNvSpPr txBox="1"/>
      </xdr:nvSpPr>
      <xdr:spPr>
        <a:xfrm>
          <a:off x="7409180" y="239039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196850" cy="647700"/>
    <xdr:sp>
      <xdr:nvSpPr>
        <xdr:cNvPr id="119" name="textbox1" hidden="1"/>
        <xdr:cNvSpPr txBox="1"/>
      </xdr:nvSpPr>
      <xdr:spPr>
        <a:xfrm>
          <a:off x="7409180" y="23835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252</xdr:row>
      <xdr:rowOff>0</xdr:rowOff>
    </xdr:from>
    <xdr:ext cx="196850" cy="647700"/>
    <xdr:sp>
      <xdr:nvSpPr>
        <xdr:cNvPr id="120" name="textbox1" hidden="1"/>
        <xdr:cNvSpPr txBox="1"/>
      </xdr:nvSpPr>
      <xdr:spPr>
        <a:xfrm>
          <a:off x="7409180" y="239039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252</xdr:row>
      <xdr:rowOff>0</xdr:rowOff>
    </xdr:from>
    <xdr:ext cx="196850" cy="647700"/>
    <xdr:sp>
      <xdr:nvSpPr>
        <xdr:cNvPr id="126" name="textbox1" hidden="1"/>
        <xdr:cNvSpPr txBox="1"/>
      </xdr:nvSpPr>
      <xdr:spPr>
        <a:xfrm>
          <a:off x="7409180" y="239039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253</xdr:row>
      <xdr:rowOff>0</xdr:rowOff>
    </xdr:from>
    <xdr:ext cx="196850" cy="647700"/>
    <xdr:sp>
      <xdr:nvSpPr>
        <xdr:cNvPr id="127" name="textbox1" hidden="1"/>
        <xdr:cNvSpPr txBox="1"/>
      </xdr:nvSpPr>
      <xdr:spPr>
        <a:xfrm>
          <a:off x="7409180" y="2397252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252</xdr:row>
      <xdr:rowOff>0</xdr:rowOff>
    </xdr:from>
    <xdr:ext cx="196850" cy="647700"/>
    <xdr:sp>
      <xdr:nvSpPr>
        <xdr:cNvPr id="131" name="textbox1" hidden="1"/>
        <xdr:cNvSpPr txBox="1"/>
      </xdr:nvSpPr>
      <xdr:spPr>
        <a:xfrm>
          <a:off x="7409180" y="239039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253</xdr:row>
      <xdr:rowOff>0</xdr:rowOff>
    </xdr:from>
    <xdr:ext cx="196850" cy="647700"/>
    <xdr:sp>
      <xdr:nvSpPr>
        <xdr:cNvPr id="132" name="textbox1" hidden="1"/>
        <xdr:cNvSpPr txBox="1"/>
      </xdr:nvSpPr>
      <xdr:spPr>
        <a:xfrm>
          <a:off x="7409180" y="2397252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253</xdr:row>
      <xdr:rowOff>0</xdr:rowOff>
    </xdr:from>
    <xdr:ext cx="196850" cy="647700"/>
    <xdr:sp>
      <xdr:nvSpPr>
        <xdr:cNvPr id="133" name="textbox1" hidden="1"/>
        <xdr:cNvSpPr txBox="1"/>
      </xdr:nvSpPr>
      <xdr:spPr>
        <a:xfrm>
          <a:off x="7409180" y="2397252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254</xdr:row>
      <xdr:rowOff>0</xdr:rowOff>
    </xdr:from>
    <xdr:ext cx="196850" cy="647700"/>
    <xdr:sp>
      <xdr:nvSpPr>
        <xdr:cNvPr id="134" name="textbox1" hidden="1"/>
        <xdr:cNvSpPr txBox="1"/>
      </xdr:nvSpPr>
      <xdr:spPr>
        <a:xfrm>
          <a:off x="7409180" y="2405507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249</xdr:row>
      <xdr:rowOff>0</xdr:rowOff>
    </xdr:from>
    <xdr:ext cx="196850" cy="647700"/>
    <xdr:sp>
      <xdr:nvSpPr>
        <xdr:cNvPr id="136" name="textbox1" hidden="1"/>
        <xdr:cNvSpPr txBox="1"/>
      </xdr:nvSpPr>
      <xdr:spPr>
        <a:xfrm>
          <a:off x="7409180" y="2369820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250</xdr:row>
      <xdr:rowOff>0</xdr:rowOff>
    </xdr:from>
    <xdr:ext cx="196850" cy="647700"/>
    <xdr:sp>
      <xdr:nvSpPr>
        <xdr:cNvPr id="137" name="textbox1" hidden="1"/>
        <xdr:cNvSpPr txBox="1"/>
      </xdr:nvSpPr>
      <xdr:spPr>
        <a:xfrm>
          <a:off x="7409180" y="2376678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250</xdr:row>
      <xdr:rowOff>0</xdr:rowOff>
    </xdr:from>
    <xdr:ext cx="196850" cy="647700"/>
    <xdr:sp>
      <xdr:nvSpPr>
        <xdr:cNvPr id="139" name="textbox1" hidden="1"/>
        <xdr:cNvSpPr txBox="1"/>
      </xdr:nvSpPr>
      <xdr:spPr>
        <a:xfrm>
          <a:off x="7409180" y="2376678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196850" cy="647700"/>
    <xdr:sp>
      <xdr:nvSpPr>
        <xdr:cNvPr id="140" name="textbox1" hidden="1"/>
        <xdr:cNvSpPr txBox="1"/>
      </xdr:nvSpPr>
      <xdr:spPr>
        <a:xfrm>
          <a:off x="7409180" y="23835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250</xdr:row>
      <xdr:rowOff>0</xdr:rowOff>
    </xdr:from>
    <xdr:ext cx="196850" cy="647700"/>
    <xdr:sp>
      <xdr:nvSpPr>
        <xdr:cNvPr id="141" name="textbox1" hidden="1"/>
        <xdr:cNvSpPr txBox="1"/>
      </xdr:nvSpPr>
      <xdr:spPr>
        <a:xfrm>
          <a:off x="7409180" y="2376678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196850" cy="647700"/>
    <xdr:sp>
      <xdr:nvSpPr>
        <xdr:cNvPr id="142" name="textbox1" hidden="1"/>
        <xdr:cNvSpPr txBox="1"/>
      </xdr:nvSpPr>
      <xdr:spPr>
        <a:xfrm>
          <a:off x="7409180" y="23835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196850" cy="647700"/>
    <xdr:sp>
      <xdr:nvSpPr>
        <xdr:cNvPr id="143" name="textbox1" hidden="1"/>
        <xdr:cNvSpPr txBox="1"/>
      </xdr:nvSpPr>
      <xdr:spPr>
        <a:xfrm>
          <a:off x="7409180" y="23835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252</xdr:row>
      <xdr:rowOff>0</xdr:rowOff>
    </xdr:from>
    <xdr:ext cx="196850" cy="647700"/>
    <xdr:sp>
      <xdr:nvSpPr>
        <xdr:cNvPr id="144" name="textbox1" hidden="1"/>
        <xdr:cNvSpPr txBox="1"/>
      </xdr:nvSpPr>
      <xdr:spPr>
        <a:xfrm>
          <a:off x="7409180" y="239039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196850" cy="647700"/>
    <xdr:sp>
      <xdr:nvSpPr>
        <xdr:cNvPr id="145" name="textbox1" hidden="1"/>
        <xdr:cNvSpPr txBox="1"/>
      </xdr:nvSpPr>
      <xdr:spPr>
        <a:xfrm>
          <a:off x="7409180" y="23835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252</xdr:row>
      <xdr:rowOff>0</xdr:rowOff>
    </xdr:from>
    <xdr:ext cx="196850" cy="647700"/>
    <xdr:sp>
      <xdr:nvSpPr>
        <xdr:cNvPr id="146" name="textbox1" hidden="1"/>
        <xdr:cNvSpPr txBox="1"/>
      </xdr:nvSpPr>
      <xdr:spPr>
        <a:xfrm>
          <a:off x="7409180" y="239039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252</xdr:row>
      <xdr:rowOff>0</xdr:rowOff>
    </xdr:from>
    <xdr:ext cx="196850" cy="647700"/>
    <xdr:sp>
      <xdr:nvSpPr>
        <xdr:cNvPr id="147" name="textbox1" hidden="1"/>
        <xdr:cNvSpPr txBox="1"/>
      </xdr:nvSpPr>
      <xdr:spPr>
        <a:xfrm>
          <a:off x="7409180" y="239039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253</xdr:row>
      <xdr:rowOff>0</xdr:rowOff>
    </xdr:from>
    <xdr:ext cx="196850" cy="647700"/>
    <xdr:sp>
      <xdr:nvSpPr>
        <xdr:cNvPr id="148" name="textbox1" hidden="1"/>
        <xdr:cNvSpPr txBox="1"/>
      </xdr:nvSpPr>
      <xdr:spPr>
        <a:xfrm>
          <a:off x="7409180" y="2397252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252</xdr:row>
      <xdr:rowOff>0</xdr:rowOff>
    </xdr:from>
    <xdr:ext cx="196850" cy="647700"/>
    <xdr:sp>
      <xdr:nvSpPr>
        <xdr:cNvPr id="149" name="textbox1" hidden="1"/>
        <xdr:cNvSpPr txBox="1"/>
      </xdr:nvSpPr>
      <xdr:spPr>
        <a:xfrm>
          <a:off x="7409180" y="239039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253</xdr:row>
      <xdr:rowOff>0</xdr:rowOff>
    </xdr:from>
    <xdr:ext cx="196850" cy="647700"/>
    <xdr:sp>
      <xdr:nvSpPr>
        <xdr:cNvPr id="150" name="textbox1" hidden="1"/>
        <xdr:cNvSpPr txBox="1"/>
      </xdr:nvSpPr>
      <xdr:spPr>
        <a:xfrm>
          <a:off x="7409180" y="2397252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253</xdr:row>
      <xdr:rowOff>0</xdr:rowOff>
    </xdr:from>
    <xdr:ext cx="196850" cy="647700"/>
    <xdr:sp>
      <xdr:nvSpPr>
        <xdr:cNvPr id="151" name="textbox1" hidden="1"/>
        <xdr:cNvSpPr txBox="1"/>
      </xdr:nvSpPr>
      <xdr:spPr>
        <a:xfrm>
          <a:off x="7409180" y="2397252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254</xdr:row>
      <xdr:rowOff>0</xdr:rowOff>
    </xdr:from>
    <xdr:ext cx="196850" cy="647700"/>
    <xdr:sp>
      <xdr:nvSpPr>
        <xdr:cNvPr id="152" name="textbox1" hidden="1"/>
        <xdr:cNvSpPr txBox="1"/>
      </xdr:nvSpPr>
      <xdr:spPr>
        <a:xfrm>
          <a:off x="7409180" y="2405507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298</xdr:row>
      <xdr:rowOff>0</xdr:rowOff>
    </xdr:from>
    <xdr:ext cx="196850" cy="647700"/>
    <xdr:sp>
      <xdr:nvSpPr>
        <xdr:cNvPr id="153" name="textbox1" hidden="1"/>
        <xdr:cNvSpPr txBox="1"/>
      </xdr:nvSpPr>
      <xdr:spPr>
        <a:xfrm>
          <a:off x="7409180" y="279438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299</xdr:row>
      <xdr:rowOff>0</xdr:rowOff>
    </xdr:from>
    <xdr:ext cx="196850" cy="647700"/>
    <xdr:sp>
      <xdr:nvSpPr>
        <xdr:cNvPr id="154" name="textbox1" hidden="1"/>
        <xdr:cNvSpPr txBox="1"/>
      </xdr:nvSpPr>
      <xdr:spPr>
        <a:xfrm>
          <a:off x="7409180" y="28026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299</xdr:row>
      <xdr:rowOff>0</xdr:rowOff>
    </xdr:from>
    <xdr:ext cx="196850" cy="647700"/>
    <xdr:sp>
      <xdr:nvSpPr>
        <xdr:cNvPr id="155" name="textbox1" hidden="1"/>
        <xdr:cNvSpPr txBox="1"/>
      </xdr:nvSpPr>
      <xdr:spPr>
        <a:xfrm>
          <a:off x="7409180" y="28026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300</xdr:row>
      <xdr:rowOff>0</xdr:rowOff>
    </xdr:from>
    <xdr:ext cx="196850" cy="647700"/>
    <xdr:sp>
      <xdr:nvSpPr>
        <xdr:cNvPr id="156" name="textbox1" hidden="1"/>
        <xdr:cNvSpPr txBox="1"/>
      </xdr:nvSpPr>
      <xdr:spPr>
        <a:xfrm>
          <a:off x="7409180" y="281089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299</xdr:row>
      <xdr:rowOff>0</xdr:rowOff>
    </xdr:from>
    <xdr:ext cx="196850" cy="647700"/>
    <xdr:sp>
      <xdr:nvSpPr>
        <xdr:cNvPr id="157" name="textbox1" hidden="1"/>
        <xdr:cNvSpPr txBox="1"/>
      </xdr:nvSpPr>
      <xdr:spPr>
        <a:xfrm>
          <a:off x="7409180" y="280263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300</xdr:row>
      <xdr:rowOff>0</xdr:rowOff>
    </xdr:from>
    <xdr:ext cx="196850" cy="647700"/>
    <xdr:sp>
      <xdr:nvSpPr>
        <xdr:cNvPr id="158" name="textbox1" hidden="1"/>
        <xdr:cNvSpPr txBox="1"/>
      </xdr:nvSpPr>
      <xdr:spPr>
        <a:xfrm>
          <a:off x="7409180" y="281089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300</xdr:row>
      <xdr:rowOff>0</xdr:rowOff>
    </xdr:from>
    <xdr:ext cx="196850" cy="647700"/>
    <xdr:sp>
      <xdr:nvSpPr>
        <xdr:cNvPr id="159" name="textbox1" hidden="1"/>
        <xdr:cNvSpPr txBox="1"/>
      </xdr:nvSpPr>
      <xdr:spPr>
        <a:xfrm>
          <a:off x="7409180" y="281089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301</xdr:row>
      <xdr:rowOff>0</xdr:rowOff>
    </xdr:from>
    <xdr:ext cx="196850" cy="647700"/>
    <xdr:sp>
      <xdr:nvSpPr>
        <xdr:cNvPr id="160" name="textbox1" hidden="1"/>
        <xdr:cNvSpPr txBox="1"/>
      </xdr:nvSpPr>
      <xdr:spPr>
        <a:xfrm>
          <a:off x="7409180" y="281914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300</xdr:row>
      <xdr:rowOff>0</xdr:rowOff>
    </xdr:from>
    <xdr:ext cx="196850" cy="647700"/>
    <xdr:sp>
      <xdr:nvSpPr>
        <xdr:cNvPr id="161" name="textbox1" hidden="1"/>
        <xdr:cNvSpPr txBox="1"/>
      </xdr:nvSpPr>
      <xdr:spPr>
        <a:xfrm>
          <a:off x="7409180" y="281089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301</xdr:row>
      <xdr:rowOff>0</xdr:rowOff>
    </xdr:from>
    <xdr:ext cx="196850" cy="647700"/>
    <xdr:sp>
      <xdr:nvSpPr>
        <xdr:cNvPr id="162" name="textbox1" hidden="1"/>
        <xdr:cNvSpPr txBox="1"/>
      </xdr:nvSpPr>
      <xdr:spPr>
        <a:xfrm>
          <a:off x="7409180" y="281914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301</xdr:row>
      <xdr:rowOff>0</xdr:rowOff>
    </xdr:from>
    <xdr:ext cx="196850" cy="647700"/>
    <xdr:sp>
      <xdr:nvSpPr>
        <xdr:cNvPr id="163" name="textbox1" hidden="1"/>
        <xdr:cNvSpPr txBox="1"/>
      </xdr:nvSpPr>
      <xdr:spPr>
        <a:xfrm>
          <a:off x="7409180" y="281914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302</xdr:row>
      <xdr:rowOff>0</xdr:rowOff>
    </xdr:from>
    <xdr:ext cx="196850" cy="647700"/>
    <xdr:sp>
      <xdr:nvSpPr>
        <xdr:cNvPr id="164" name="textbox1" hidden="1"/>
        <xdr:cNvSpPr txBox="1"/>
      </xdr:nvSpPr>
      <xdr:spPr>
        <a:xfrm>
          <a:off x="7409180" y="282740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301</xdr:row>
      <xdr:rowOff>0</xdr:rowOff>
    </xdr:from>
    <xdr:ext cx="196850" cy="647700"/>
    <xdr:sp>
      <xdr:nvSpPr>
        <xdr:cNvPr id="165" name="textbox1" hidden="1"/>
        <xdr:cNvSpPr txBox="1"/>
      </xdr:nvSpPr>
      <xdr:spPr>
        <a:xfrm>
          <a:off x="7409180" y="281914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302</xdr:row>
      <xdr:rowOff>0</xdr:rowOff>
    </xdr:from>
    <xdr:ext cx="196850" cy="647700"/>
    <xdr:sp>
      <xdr:nvSpPr>
        <xdr:cNvPr id="166" name="textbox1" hidden="1"/>
        <xdr:cNvSpPr txBox="1"/>
      </xdr:nvSpPr>
      <xdr:spPr>
        <a:xfrm>
          <a:off x="7409180" y="282740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302</xdr:row>
      <xdr:rowOff>0</xdr:rowOff>
    </xdr:from>
    <xdr:ext cx="196850" cy="647700"/>
    <xdr:sp>
      <xdr:nvSpPr>
        <xdr:cNvPr id="167" name="textbox1" hidden="1"/>
        <xdr:cNvSpPr txBox="1"/>
      </xdr:nvSpPr>
      <xdr:spPr>
        <a:xfrm>
          <a:off x="7409180" y="282740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303</xdr:row>
      <xdr:rowOff>0</xdr:rowOff>
    </xdr:from>
    <xdr:ext cx="196850" cy="647700"/>
    <xdr:sp>
      <xdr:nvSpPr>
        <xdr:cNvPr id="168" name="textbox1" hidden="1"/>
        <xdr:cNvSpPr txBox="1"/>
      </xdr:nvSpPr>
      <xdr:spPr>
        <a:xfrm>
          <a:off x="7409180" y="2835656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65"/>
  <sheetViews>
    <sheetView tabSelected="1" zoomScale="90" zoomScaleNormal="90" workbookViewId="0">
      <selection activeCell="L6" sqref="L6"/>
    </sheetView>
  </sheetViews>
  <sheetFormatPr defaultColWidth="9" defaultRowHeight="12"/>
  <cols>
    <col min="1" max="1" width="6.22222222222222" style="6" customWidth="1"/>
    <col min="2" max="2" width="9" style="6"/>
    <col min="3" max="3" width="10" style="6" customWidth="1"/>
    <col min="4" max="4" width="9.00925925925926" style="3" customWidth="1"/>
    <col min="5" max="5" width="27.3425925925926" style="3" customWidth="1"/>
    <col min="6" max="6" width="10.7314814814815" style="7" customWidth="1"/>
    <col min="7" max="7" width="10.7777777777778" style="7"/>
    <col min="8" max="8" width="9.66666666666667" style="7"/>
    <col min="9" max="9" width="6.28703703703704" style="3" customWidth="1"/>
    <col min="10" max="10" width="9" style="3" customWidth="1"/>
    <col min="11" max="11" width="9" style="3"/>
    <col min="12" max="12" width="8.87962962962963" style="3" customWidth="1"/>
    <col min="13" max="13" width="22.962962962963" style="3" customWidth="1"/>
    <col min="14" max="14" width="29.6203703703704" style="3" customWidth="1"/>
    <col min="15" max="15" width="9" style="3"/>
    <col min="16" max="16" width="6.78703703703704" style="3" customWidth="1"/>
    <col min="17" max="16384" width="9" style="3"/>
  </cols>
  <sheetData>
    <row r="1" ht="40" customHeight="1" spans="1:16">
      <c r="A1" s="8" t="s">
        <v>0</v>
      </c>
      <c r="B1" s="8"/>
      <c r="C1" s="8"/>
      <c r="D1" s="8"/>
      <c r="E1" s="8"/>
      <c r="F1" s="9"/>
      <c r="G1" s="9"/>
      <c r="H1" s="9"/>
      <c r="I1" s="8"/>
      <c r="J1" s="8"/>
      <c r="K1" s="8"/>
      <c r="L1" s="8"/>
      <c r="M1" s="8"/>
      <c r="N1" s="8"/>
      <c r="O1" s="8"/>
      <c r="P1" s="8"/>
    </row>
    <row r="2" s="1" customFormat="1" ht="27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/>
      <c r="F2" s="11" t="s">
        <v>5</v>
      </c>
      <c r="G2" s="11"/>
      <c r="H2" s="11"/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</row>
    <row r="3" s="1" customFormat="1" ht="28" customHeight="1" spans="1:16">
      <c r="A3" s="10"/>
      <c r="B3" s="10"/>
      <c r="C3" s="10"/>
      <c r="D3" s="10" t="s">
        <v>14</v>
      </c>
      <c r="E3" s="10" t="s">
        <v>15</v>
      </c>
      <c r="F3" s="11" t="s">
        <v>16</v>
      </c>
      <c r="G3" s="11" t="s">
        <v>17</v>
      </c>
      <c r="H3" s="11" t="s">
        <v>18</v>
      </c>
      <c r="I3" s="10"/>
      <c r="J3" s="10"/>
      <c r="K3" s="10"/>
      <c r="L3" s="10"/>
      <c r="M3" s="10"/>
      <c r="N3" s="10"/>
      <c r="O3" s="10"/>
      <c r="P3" s="10"/>
    </row>
    <row r="4" ht="30" customHeight="1" spans="1:16">
      <c r="A4" s="12" t="s">
        <v>19</v>
      </c>
      <c r="B4" s="12"/>
      <c r="C4" s="12"/>
      <c r="D4" s="12"/>
      <c r="E4" s="12"/>
      <c r="F4" s="13">
        <f>SUM(F5:F665)</f>
        <v>39321.445</v>
      </c>
      <c r="G4" s="13">
        <f>SUM(G5:G665)</f>
        <v>36531.325</v>
      </c>
      <c r="H4" s="13">
        <f>SUM(H5:H665)</f>
        <v>2790.12</v>
      </c>
      <c r="I4" s="12"/>
      <c r="J4" s="12"/>
      <c r="K4" s="12"/>
      <c r="L4" s="12"/>
      <c r="M4" s="12"/>
      <c r="N4" s="12"/>
      <c r="O4" s="12"/>
      <c r="P4" s="12"/>
    </row>
    <row r="5" ht="48" customHeight="1" spans="1:16">
      <c r="A5" s="12">
        <v>1</v>
      </c>
      <c r="B5" s="14" t="s">
        <v>20</v>
      </c>
      <c r="C5" s="12" t="s">
        <v>21</v>
      </c>
      <c r="D5" s="12" t="s">
        <v>22</v>
      </c>
      <c r="E5" s="12" t="s">
        <v>23</v>
      </c>
      <c r="F5" s="13">
        <v>18</v>
      </c>
      <c r="G5" s="13">
        <v>18</v>
      </c>
      <c r="H5" s="13"/>
      <c r="I5" s="12" t="s">
        <v>24</v>
      </c>
      <c r="J5" s="12">
        <v>2026</v>
      </c>
      <c r="K5" s="12" t="s">
        <v>25</v>
      </c>
      <c r="L5" s="12" t="s">
        <v>26</v>
      </c>
      <c r="M5" s="12" t="s">
        <v>27</v>
      </c>
      <c r="N5" s="12" t="s">
        <v>28</v>
      </c>
      <c r="O5" s="14" t="s">
        <v>29</v>
      </c>
      <c r="P5" s="12"/>
    </row>
    <row r="6" ht="48" customHeight="1" spans="1:16">
      <c r="A6" s="12">
        <v>2</v>
      </c>
      <c r="B6" s="14" t="s">
        <v>20</v>
      </c>
      <c r="C6" s="12" t="s">
        <v>30</v>
      </c>
      <c r="D6" s="12" t="s">
        <v>31</v>
      </c>
      <c r="E6" s="12" t="s">
        <v>32</v>
      </c>
      <c r="F6" s="13">
        <v>49.98</v>
      </c>
      <c r="G6" s="13">
        <v>49.98</v>
      </c>
      <c r="H6" s="13"/>
      <c r="I6" s="12" t="s">
        <v>24</v>
      </c>
      <c r="J6" s="12">
        <v>2026</v>
      </c>
      <c r="K6" s="12" t="s">
        <v>25</v>
      </c>
      <c r="L6" s="12" t="s">
        <v>33</v>
      </c>
      <c r="M6" s="12" t="s">
        <v>34</v>
      </c>
      <c r="N6" s="12" t="s">
        <v>35</v>
      </c>
      <c r="O6" s="14" t="s">
        <v>29</v>
      </c>
      <c r="P6" s="12"/>
    </row>
    <row r="7" ht="57" customHeight="1" spans="1:16">
      <c r="A7" s="12">
        <v>3</v>
      </c>
      <c r="B7" s="14" t="s">
        <v>20</v>
      </c>
      <c r="C7" s="12" t="s">
        <v>21</v>
      </c>
      <c r="D7" s="12" t="s">
        <v>36</v>
      </c>
      <c r="E7" s="12" t="s">
        <v>37</v>
      </c>
      <c r="F7" s="13">
        <v>81</v>
      </c>
      <c r="G7" s="13">
        <v>81</v>
      </c>
      <c r="H7" s="13"/>
      <c r="I7" s="12" t="s">
        <v>24</v>
      </c>
      <c r="J7" s="12">
        <v>2026</v>
      </c>
      <c r="K7" s="12" t="s">
        <v>25</v>
      </c>
      <c r="L7" s="12" t="s">
        <v>38</v>
      </c>
      <c r="M7" s="12" t="s">
        <v>39</v>
      </c>
      <c r="N7" s="12" t="s">
        <v>40</v>
      </c>
      <c r="O7" s="14" t="s">
        <v>29</v>
      </c>
      <c r="P7" s="12"/>
    </row>
    <row r="8" ht="65" customHeight="1" spans="1:16">
      <c r="A8" s="12">
        <v>4</v>
      </c>
      <c r="B8" s="14" t="s">
        <v>20</v>
      </c>
      <c r="C8" s="12" t="s">
        <v>30</v>
      </c>
      <c r="D8" s="12" t="s">
        <v>41</v>
      </c>
      <c r="E8" s="12" t="s">
        <v>42</v>
      </c>
      <c r="F8" s="13">
        <v>29.92</v>
      </c>
      <c r="G8" s="13">
        <v>29.92</v>
      </c>
      <c r="H8" s="13"/>
      <c r="I8" s="12" t="s">
        <v>43</v>
      </c>
      <c r="J8" s="12">
        <v>2026</v>
      </c>
      <c r="K8" s="12" t="s">
        <v>25</v>
      </c>
      <c r="L8" s="12" t="s">
        <v>44</v>
      </c>
      <c r="M8" s="12" t="s">
        <v>45</v>
      </c>
      <c r="N8" s="12" t="s">
        <v>46</v>
      </c>
      <c r="O8" s="14" t="s">
        <v>29</v>
      </c>
      <c r="P8" s="12"/>
    </row>
    <row r="9" ht="65" customHeight="1" spans="1:16">
      <c r="A9" s="12">
        <v>5</v>
      </c>
      <c r="B9" s="14" t="s">
        <v>20</v>
      </c>
      <c r="C9" s="12" t="s">
        <v>47</v>
      </c>
      <c r="D9" s="12" t="s">
        <v>48</v>
      </c>
      <c r="E9" s="12" t="s">
        <v>49</v>
      </c>
      <c r="F9" s="13">
        <v>106.7</v>
      </c>
      <c r="G9" s="13">
        <v>106.7</v>
      </c>
      <c r="H9" s="13"/>
      <c r="I9" s="12" t="s">
        <v>24</v>
      </c>
      <c r="J9" s="12">
        <v>2026</v>
      </c>
      <c r="K9" s="12" t="s">
        <v>50</v>
      </c>
      <c r="L9" s="12">
        <v>542</v>
      </c>
      <c r="M9" s="12" t="s">
        <v>51</v>
      </c>
      <c r="N9" s="12" t="s">
        <v>52</v>
      </c>
      <c r="O9" s="14" t="s">
        <v>29</v>
      </c>
      <c r="P9" s="12"/>
    </row>
    <row r="10" ht="65" customHeight="1" spans="1:16">
      <c r="A10" s="12">
        <v>6</v>
      </c>
      <c r="B10" s="14" t="s">
        <v>20</v>
      </c>
      <c r="C10" s="12" t="s">
        <v>47</v>
      </c>
      <c r="D10" s="12" t="s">
        <v>48</v>
      </c>
      <c r="E10" s="12" t="s">
        <v>53</v>
      </c>
      <c r="F10" s="13">
        <v>111.55</v>
      </c>
      <c r="G10" s="13">
        <v>111.55</v>
      </c>
      <c r="H10" s="13"/>
      <c r="I10" s="12" t="s">
        <v>24</v>
      </c>
      <c r="J10" s="12">
        <v>2026</v>
      </c>
      <c r="K10" s="12" t="s">
        <v>50</v>
      </c>
      <c r="L10" s="12">
        <v>436</v>
      </c>
      <c r="M10" s="12" t="s">
        <v>51</v>
      </c>
      <c r="N10" s="12" t="s">
        <v>54</v>
      </c>
      <c r="O10" s="14" t="s">
        <v>29</v>
      </c>
      <c r="P10" s="12"/>
    </row>
    <row r="11" ht="65" customHeight="1" spans="1:16">
      <c r="A11" s="12">
        <v>7</v>
      </c>
      <c r="B11" s="14" t="s">
        <v>20</v>
      </c>
      <c r="C11" s="12" t="s">
        <v>47</v>
      </c>
      <c r="D11" s="12" t="s">
        <v>55</v>
      </c>
      <c r="E11" s="12" t="s">
        <v>56</v>
      </c>
      <c r="F11" s="13">
        <v>169.75</v>
      </c>
      <c r="G11" s="13">
        <v>169.75</v>
      </c>
      <c r="H11" s="13"/>
      <c r="I11" s="12" t="s">
        <v>24</v>
      </c>
      <c r="J11" s="12">
        <v>2026</v>
      </c>
      <c r="K11" s="12" t="s">
        <v>50</v>
      </c>
      <c r="L11" s="12">
        <v>784</v>
      </c>
      <c r="M11" s="12" t="s">
        <v>57</v>
      </c>
      <c r="N11" s="12" t="s">
        <v>58</v>
      </c>
      <c r="O11" s="14" t="s">
        <v>29</v>
      </c>
      <c r="P11" s="12"/>
    </row>
    <row r="12" ht="65" customHeight="1" spans="1:16">
      <c r="A12" s="12">
        <v>8</v>
      </c>
      <c r="B12" s="14" t="s">
        <v>20</v>
      </c>
      <c r="C12" s="14" t="s">
        <v>47</v>
      </c>
      <c r="D12" s="14" t="s">
        <v>59</v>
      </c>
      <c r="E12" s="12" t="s">
        <v>60</v>
      </c>
      <c r="F12" s="13">
        <v>71.5</v>
      </c>
      <c r="G12" s="13">
        <v>71.5</v>
      </c>
      <c r="H12" s="13"/>
      <c r="I12" s="12" t="s">
        <v>24</v>
      </c>
      <c r="J12" s="12">
        <v>2026</v>
      </c>
      <c r="K12" s="12" t="s">
        <v>61</v>
      </c>
      <c r="L12" s="12" t="s">
        <v>62</v>
      </c>
      <c r="M12" s="12" t="s">
        <v>63</v>
      </c>
      <c r="N12" s="12" t="s">
        <v>64</v>
      </c>
      <c r="O12" s="14" t="s">
        <v>29</v>
      </c>
      <c r="P12" s="12"/>
    </row>
    <row r="13" ht="65" customHeight="1" spans="1:16">
      <c r="A13" s="12">
        <v>9</v>
      </c>
      <c r="B13" s="14" t="s">
        <v>20</v>
      </c>
      <c r="C13" s="14" t="s">
        <v>47</v>
      </c>
      <c r="D13" s="14" t="s">
        <v>65</v>
      </c>
      <c r="E13" s="12" t="s">
        <v>66</v>
      </c>
      <c r="F13" s="13">
        <v>110</v>
      </c>
      <c r="G13" s="13">
        <v>110</v>
      </c>
      <c r="H13" s="13"/>
      <c r="I13" s="12" t="s">
        <v>24</v>
      </c>
      <c r="J13" s="12">
        <v>2026</v>
      </c>
      <c r="K13" s="12" t="s">
        <v>61</v>
      </c>
      <c r="L13" s="12" t="s">
        <v>67</v>
      </c>
      <c r="M13" s="12" t="s">
        <v>68</v>
      </c>
      <c r="N13" s="12" t="s">
        <v>69</v>
      </c>
      <c r="O13" s="14" t="s">
        <v>29</v>
      </c>
      <c r="P13" s="12"/>
    </row>
    <row r="14" ht="65" customHeight="1" spans="1:16">
      <c r="A14" s="12">
        <v>10</v>
      </c>
      <c r="B14" s="14" t="s">
        <v>20</v>
      </c>
      <c r="C14" s="14" t="s">
        <v>30</v>
      </c>
      <c r="D14" s="14" t="s">
        <v>70</v>
      </c>
      <c r="E14" s="12" t="s">
        <v>71</v>
      </c>
      <c r="F14" s="13">
        <v>85</v>
      </c>
      <c r="G14" s="13">
        <v>85</v>
      </c>
      <c r="H14" s="13"/>
      <c r="I14" s="12" t="s">
        <v>24</v>
      </c>
      <c r="J14" s="12">
        <v>2026</v>
      </c>
      <c r="K14" s="12" t="s">
        <v>61</v>
      </c>
      <c r="L14" s="12" t="s">
        <v>72</v>
      </c>
      <c r="M14" s="12" t="s">
        <v>73</v>
      </c>
      <c r="N14" s="12" t="s">
        <v>74</v>
      </c>
      <c r="O14" s="14" t="s">
        <v>29</v>
      </c>
      <c r="P14" s="12"/>
    </row>
    <row r="15" ht="65" customHeight="1" spans="1:16">
      <c r="A15" s="12">
        <v>11</v>
      </c>
      <c r="B15" s="14" t="s">
        <v>20</v>
      </c>
      <c r="C15" s="12" t="s">
        <v>21</v>
      </c>
      <c r="D15" s="12" t="s">
        <v>75</v>
      </c>
      <c r="E15" s="12" t="s">
        <v>76</v>
      </c>
      <c r="F15" s="13">
        <v>85</v>
      </c>
      <c r="G15" s="13">
        <v>85</v>
      </c>
      <c r="H15" s="13"/>
      <c r="I15" s="12" t="s">
        <v>24</v>
      </c>
      <c r="J15" s="12">
        <v>2026</v>
      </c>
      <c r="K15" s="12" t="s">
        <v>61</v>
      </c>
      <c r="L15" s="12" t="s">
        <v>77</v>
      </c>
      <c r="M15" s="12" t="s">
        <v>78</v>
      </c>
      <c r="N15" s="12" t="s">
        <v>79</v>
      </c>
      <c r="O15" s="14" t="s">
        <v>29</v>
      </c>
      <c r="P15" s="12"/>
    </row>
    <row r="16" ht="65" customHeight="1" spans="1:16">
      <c r="A16" s="12">
        <v>12</v>
      </c>
      <c r="B16" s="14" t="s">
        <v>20</v>
      </c>
      <c r="C16" s="12" t="s">
        <v>47</v>
      </c>
      <c r="D16" s="12" t="s">
        <v>70</v>
      </c>
      <c r="E16" s="12" t="s">
        <v>80</v>
      </c>
      <c r="F16" s="13">
        <v>93.5</v>
      </c>
      <c r="G16" s="13">
        <v>93.5</v>
      </c>
      <c r="H16" s="13"/>
      <c r="I16" s="12" t="s">
        <v>24</v>
      </c>
      <c r="J16" s="12">
        <v>2026</v>
      </c>
      <c r="K16" s="12" t="s">
        <v>61</v>
      </c>
      <c r="L16" s="12" t="s">
        <v>81</v>
      </c>
      <c r="M16" s="12" t="s">
        <v>82</v>
      </c>
      <c r="N16" s="12" t="s">
        <v>83</v>
      </c>
      <c r="O16" s="14" t="s">
        <v>29</v>
      </c>
      <c r="P16" s="12"/>
    </row>
    <row r="17" ht="86" customHeight="1" spans="1:16">
      <c r="A17" s="12">
        <v>13</v>
      </c>
      <c r="B17" s="14" t="s">
        <v>20</v>
      </c>
      <c r="C17" s="12" t="s">
        <v>47</v>
      </c>
      <c r="D17" s="12" t="s">
        <v>84</v>
      </c>
      <c r="E17" s="12" t="s">
        <v>85</v>
      </c>
      <c r="F17" s="13">
        <v>80.75</v>
      </c>
      <c r="G17" s="13">
        <v>80.75</v>
      </c>
      <c r="H17" s="13"/>
      <c r="I17" s="12" t="s">
        <v>24</v>
      </c>
      <c r="J17" s="12">
        <v>2026</v>
      </c>
      <c r="K17" s="12" t="s">
        <v>86</v>
      </c>
      <c r="L17" s="12" t="s">
        <v>87</v>
      </c>
      <c r="M17" s="12" t="s">
        <v>88</v>
      </c>
      <c r="N17" s="12" t="s">
        <v>89</v>
      </c>
      <c r="O17" s="12" t="s">
        <v>29</v>
      </c>
      <c r="P17" s="12"/>
    </row>
    <row r="18" ht="85" customHeight="1" spans="1:16">
      <c r="A18" s="12">
        <v>14</v>
      </c>
      <c r="B18" s="14" t="s">
        <v>20</v>
      </c>
      <c r="C18" s="12" t="s">
        <v>47</v>
      </c>
      <c r="D18" s="12" t="s">
        <v>90</v>
      </c>
      <c r="E18" s="12" t="s">
        <v>91</v>
      </c>
      <c r="F18" s="13">
        <v>76.5</v>
      </c>
      <c r="G18" s="13">
        <v>76.5</v>
      </c>
      <c r="H18" s="13"/>
      <c r="I18" s="12" t="s">
        <v>24</v>
      </c>
      <c r="J18" s="12">
        <v>2026</v>
      </c>
      <c r="K18" s="12" t="s">
        <v>86</v>
      </c>
      <c r="L18" s="12" t="s">
        <v>92</v>
      </c>
      <c r="M18" s="12" t="s">
        <v>93</v>
      </c>
      <c r="N18" s="12" t="s">
        <v>94</v>
      </c>
      <c r="O18" s="12" t="s">
        <v>29</v>
      </c>
      <c r="P18" s="12"/>
    </row>
    <row r="19" ht="125" customHeight="1" spans="1:16">
      <c r="A19" s="12">
        <v>15</v>
      </c>
      <c r="B19" s="14" t="s">
        <v>20</v>
      </c>
      <c r="C19" s="12" t="s">
        <v>47</v>
      </c>
      <c r="D19" s="12" t="s">
        <v>95</v>
      </c>
      <c r="E19" s="12" t="s">
        <v>96</v>
      </c>
      <c r="F19" s="13">
        <v>80.75</v>
      </c>
      <c r="G19" s="13">
        <v>80.75</v>
      </c>
      <c r="H19" s="13"/>
      <c r="I19" s="12" t="s">
        <v>24</v>
      </c>
      <c r="J19" s="12">
        <v>2026</v>
      </c>
      <c r="K19" s="12" t="s">
        <v>86</v>
      </c>
      <c r="L19" s="12" t="s">
        <v>97</v>
      </c>
      <c r="M19" s="12" t="s">
        <v>98</v>
      </c>
      <c r="N19" s="12" t="s">
        <v>99</v>
      </c>
      <c r="O19" s="12" t="s">
        <v>29</v>
      </c>
      <c r="P19" s="12"/>
    </row>
    <row r="20" ht="65" customHeight="1" spans="1:16">
      <c r="A20" s="12">
        <v>16</v>
      </c>
      <c r="B20" s="14" t="s">
        <v>100</v>
      </c>
      <c r="C20" s="12" t="s">
        <v>21</v>
      </c>
      <c r="D20" s="12" t="s">
        <v>101</v>
      </c>
      <c r="E20" s="12" t="s">
        <v>102</v>
      </c>
      <c r="F20" s="13">
        <f>1.7*18+350*140/10000</f>
        <v>35.5</v>
      </c>
      <c r="G20" s="13">
        <f>1.7*18+350*140/10000</f>
        <v>35.5</v>
      </c>
      <c r="H20" s="13"/>
      <c r="I20" s="12" t="s">
        <v>24</v>
      </c>
      <c r="J20" s="12">
        <v>2026</v>
      </c>
      <c r="K20" s="12" t="s">
        <v>86</v>
      </c>
      <c r="L20" s="12" t="s">
        <v>103</v>
      </c>
      <c r="M20" s="12" t="s">
        <v>104</v>
      </c>
      <c r="N20" s="12" t="s">
        <v>105</v>
      </c>
      <c r="O20" s="14" t="s">
        <v>29</v>
      </c>
      <c r="P20" s="12"/>
    </row>
    <row r="21" ht="60" customHeight="1" spans="1:16">
      <c r="A21" s="12">
        <v>17</v>
      </c>
      <c r="B21" s="14" t="s">
        <v>20</v>
      </c>
      <c r="C21" s="12" t="s">
        <v>47</v>
      </c>
      <c r="D21" s="12" t="s">
        <v>106</v>
      </c>
      <c r="E21" s="12" t="s">
        <v>107</v>
      </c>
      <c r="F21" s="13">
        <v>93.5</v>
      </c>
      <c r="G21" s="13">
        <v>93.5</v>
      </c>
      <c r="H21" s="13"/>
      <c r="I21" s="12" t="s">
        <v>24</v>
      </c>
      <c r="J21" s="12">
        <v>2026</v>
      </c>
      <c r="K21" s="12" t="s">
        <v>108</v>
      </c>
      <c r="L21" s="12" t="s">
        <v>109</v>
      </c>
      <c r="M21" s="12" t="s">
        <v>110</v>
      </c>
      <c r="N21" s="12" t="s">
        <v>111</v>
      </c>
      <c r="O21" s="14" t="s">
        <v>29</v>
      </c>
      <c r="P21" s="12"/>
    </row>
    <row r="22" ht="57" customHeight="1" spans="1:16">
      <c r="A22" s="12">
        <v>18</v>
      </c>
      <c r="B22" s="14" t="s">
        <v>20</v>
      </c>
      <c r="C22" s="12" t="s">
        <v>47</v>
      </c>
      <c r="D22" s="14" t="s">
        <v>112</v>
      </c>
      <c r="E22" s="14" t="s">
        <v>113</v>
      </c>
      <c r="F22" s="13">
        <v>42.5</v>
      </c>
      <c r="G22" s="13">
        <v>42.5</v>
      </c>
      <c r="H22" s="13"/>
      <c r="I22" s="14" t="s">
        <v>24</v>
      </c>
      <c r="J22" s="14">
        <v>2026</v>
      </c>
      <c r="K22" s="14" t="s">
        <v>114</v>
      </c>
      <c r="L22" s="14">
        <v>178</v>
      </c>
      <c r="M22" s="14" t="s">
        <v>115</v>
      </c>
      <c r="N22" s="14" t="s">
        <v>116</v>
      </c>
      <c r="O22" s="14" t="s">
        <v>29</v>
      </c>
      <c r="P22" s="14"/>
    </row>
    <row r="23" ht="90" customHeight="1" spans="1:16">
      <c r="A23" s="12">
        <v>19</v>
      </c>
      <c r="B23" s="14" t="s">
        <v>20</v>
      </c>
      <c r="C23" s="12" t="s">
        <v>117</v>
      </c>
      <c r="D23" s="14" t="s">
        <v>118</v>
      </c>
      <c r="E23" s="14" t="s">
        <v>119</v>
      </c>
      <c r="F23" s="13">
        <v>120</v>
      </c>
      <c r="G23" s="13">
        <v>120</v>
      </c>
      <c r="H23" s="13"/>
      <c r="I23" s="14" t="s">
        <v>24</v>
      </c>
      <c r="J23" s="14">
        <v>2026</v>
      </c>
      <c r="K23" s="14" t="s">
        <v>114</v>
      </c>
      <c r="L23" s="14">
        <v>2125</v>
      </c>
      <c r="M23" s="14" t="s">
        <v>120</v>
      </c>
      <c r="N23" s="14" t="s">
        <v>121</v>
      </c>
      <c r="O23" s="14" t="s">
        <v>29</v>
      </c>
      <c r="P23" s="14"/>
    </row>
    <row r="24" ht="65" customHeight="1" spans="1:16">
      <c r="A24" s="12">
        <v>20</v>
      </c>
      <c r="B24" s="14" t="s">
        <v>20</v>
      </c>
      <c r="C24" s="12" t="s">
        <v>47</v>
      </c>
      <c r="D24" s="14" t="s">
        <v>122</v>
      </c>
      <c r="E24" s="14" t="s">
        <v>123</v>
      </c>
      <c r="F24" s="13">
        <v>85</v>
      </c>
      <c r="G24" s="13">
        <v>85</v>
      </c>
      <c r="H24" s="13"/>
      <c r="I24" s="14" t="s">
        <v>24</v>
      </c>
      <c r="J24" s="14">
        <v>2026</v>
      </c>
      <c r="K24" s="14" t="s">
        <v>114</v>
      </c>
      <c r="L24" s="14">
        <v>641</v>
      </c>
      <c r="M24" s="14" t="s">
        <v>124</v>
      </c>
      <c r="N24" s="14" t="s">
        <v>125</v>
      </c>
      <c r="O24" s="14" t="s">
        <v>29</v>
      </c>
      <c r="P24" s="14"/>
    </row>
    <row r="25" ht="65" customHeight="1" spans="1:16">
      <c r="A25" s="12">
        <v>21</v>
      </c>
      <c r="B25" s="14" t="s">
        <v>20</v>
      </c>
      <c r="C25" s="12" t="s">
        <v>30</v>
      </c>
      <c r="D25" s="12" t="s">
        <v>126</v>
      </c>
      <c r="E25" s="12" t="s">
        <v>127</v>
      </c>
      <c r="F25" s="13">
        <v>50</v>
      </c>
      <c r="G25" s="13">
        <v>50</v>
      </c>
      <c r="H25" s="13"/>
      <c r="I25" s="12" t="s">
        <v>43</v>
      </c>
      <c r="J25" s="12">
        <v>2026</v>
      </c>
      <c r="K25" s="12" t="s">
        <v>128</v>
      </c>
      <c r="L25" s="12">
        <v>1800</v>
      </c>
      <c r="M25" s="12" t="s">
        <v>129</v>
      </c>
      <c r="N25" s="12" t="s">
        <v>130</v>
      </c>
      <c r="O25" s="12" t="s">
        <v>29</v>
      </c>
      <c r="P25" s="12"/>
    </row>
    <row r="26" ht="65" customHeight="1" spans="1:16">
      <c r="A26" s="12">
        <v>22</v>
      </c>
      <c r="B26" s="14" t="s">
        <v>20</v>
      </c>
      <c r="C26" s="12" t="s">
        <v>30</v>
      </c>
      <c r="D26" s="12" t="s">
        <v>131</v>
      </c>
      <c r="E26" s="12" t="s">
        <v>132</v>
      </c>
      <c r="F26" s="13">
        <v>50</v>
      </c>
      <c r="G26" s="13">
        <v>50</v>
      </c>
      <c r="H26" s="13"/>
      <c r="I26" s="12" t="s">
        <v>43</v>
      </c>
      <c r="J26" s="12">
        <v>2026</v>
      </c>
      <c r="K26" s="12" t="s">
        <v>128</v>
      </c>
      <c r="L26" s="12">
        <v>6000</v>
      </c>
      <c r="M26" s="12" t="s">
        <v>133</v>
      </c>
      <c r="N26" s="12" t="s">
        <v>134</v>
      </c>
      <c r="O26" s="12" t="s">
        <v>29</v>
      </c>
      <c r="P26" s="12"/>
    </row>
    <row r="27" ht="65" customHeight="1" spans="1:16">
      <c r="A27" s="12">
        <v>23</v>
      </c>
      <c r="B27" s="14" t="s">
        <v>20</v>
      </c>
      <c r="C27" s="14" t="s">
        <v>30</v>
      </c>
      <c r="D27" s="14" t="s">
        <v>135</v>
      </c>
      <c r="E27" s="14" t="s">
        <v>136</v>
      </c>
      <c r="F27" s="13">
        <v>49</v>
      </c>
      <c r="G27" s="13">
        <v>49</v>
      </c>
      <c r="H27" s="13"/>
      <c r="I27" s="14" t="s">
        <v>43</v>
      </c>
      <c r="J27" s="14">
        <v>2026</v>
      </c>
      <c r="K27" s="14" t="s">
        <v>128</v>
      </c>
      <c r="L27" s="12">
        <v>1800</v>
      </c>
      <c r="M27" s="14" t="s">
        <v>137</v>
      </c>
      <c r="N27" s="12" t="s">
        <v>138</v>
      </c>
      <c r="O27" s="14" t="s">
        <v>29</v>
      </c>
      <c r="P27" s="14"/>
    </row>
    <row r="28" ht="75" customHeight="1" spans="1:16">
      <c r="A28" s="12">
        <v>24</v>
      </c>
      <c r="B28" s="14" t="s">
        <v>20</v>
      </c>
      <c r="C28" s="12" t="s">
        <v>139</v>
      </c>
      <c r="D28" s="12" t="s">
        <v>140</v>
      </c>
      <c r="E28" s="12" t="s">
        <v>141</v>
      </c>
      <c r="F28" s="13">
        <v>110.5</v>
      </c>
      <c r="G28" s="13">
        <v>110.5</v>
      </c>
      <c r="H28" s="13"/>
      <c r="I28" s="12" t="s">
        <v>24</v>
      </c>
      <c r="J28" s="12">
        <v>2026</v>
      </c>
      <c r="K28" s="12" t="s">
        <v>142</v>
      </c>
      <c r="L28" s="12">
        <v>186</v>
      </c>
      <c r="M28" s="12" t="s">
        <v>143</v>
      </c>
      <c r="N28" s="12" t="s">
        <v>144</v>
      </c>
      <c r="O28" s="14" t="s">
        <v>29</v>
      </c>
      <c r="P28" s="12"/>
    </row>
    <row r="29" ht="75" customHeight="1" spans="1:16">
      <c r="A29" s="12">
        <v>25</v>
      </c>
      <c r="B29" s="14" t="s">
        <v>20</v>
      </c>
      <c r="C29" s="12" t="s">
        <v>47</v>
      </c>
      <c r="D29" s="12" t="s">
        <v>145</v>
      </c>
      <c r="E29" s="12" t="s">
        <v>146</v>
      </c>
      <c r="F29" s="13">
        <v>68</v>
      </c>
      <c r="G29" s="13">
        <v>68</v>
      </c>
      <c r="H29" s="13"/>
      <c r="I29" s="12" t="s">
        <v>24</v>
      </c>
      <c r="J29" s="12">
        <v>2026</v>
      </c>
      <c r="K29" s="12" t="s">
        <v>142</v>
      </c>
      <c r="L29" s="12">
        <v>143</v>
      </c>
      <c r="M29" s="12" t="s">
        <v>147</v>
      </c>
      <c r="N29" s="12" t="s">
        <v>148</v>
      </c>
      <c r="O29" s="14" t="s">
        <v>29</v>
      </c>
      <c r="P29" s="12"/>
    </row>
    <row r="30" ht="65" customHeight="1" spans="1:16">
      <c r="A30" s="12">
        <v>26</v>
      </c>
      <c r="B30" s="14" t="s">
        <v>20</v>
      </c>
      <c r="C30" s="12" t="s">
        <v>47</v>
      </c>
      <c r="D30" s="12" t="s">
        <v>149</v>
      </c>
      <c r="E30" s="12" t="s">
        <v>150</v>
      </c>
      <c r="F30" s="13">
        <v>63.75</v>
      </c>
      <c r="G30" s="13">
        <v>63.75</v>
      </c>
      <c r="H30" s="13"/>
      <c r="I30" s="12" t="s">
        <v>24</v>
      </c>
      <c r="J30" s="12">
        <v>2026</v>
      </c>
      <c r="K30" s="12" t="s">
        <v>142</v>
      </c>
      <c r="L30" s="12"/>
      <c r="M30" s="12" t="s">
        <v>151</v>
      </c>
      <c r="N30" s="12" t="s">
        <v>152</v>
      </c>
      <c r="O30" s="14" t="s">
        <v>29</v>
      </c>
      <c r="P30" s="12"/>
    </row>
    <row r="31" ht="46" customHeight="1" spans="1:16">
      <c r="A31" s="12">
        <v>27</v>
      </c>
      <c r="B31" s="14" t="s">
        <v>20</v>
      </c>
      <c r="C31" s="12" t="s">
        <v>153</v>
      </c>
      <c r="D31" s="12" t="s">
        <v>154</v>
      </c>
      <c r="E31" s="12" t="s">
        <v>155</v>
      </c>
      <c r="F31" s="13">
        <v>20</v>
      </c>
      <c r="G31" s="13">
        <v>20</v>
      </c>
      <c r="H31" s="13"/>
      <c r="I31" s="12" t="s">
        <v>43</v>
      </c>
      <c r="J31" s="12">
        <v>2026</v>
      </c>
      <c r="K31" s="12" t="s">
        <v>156</v>
      </c>
      <c r="L31" s="12">
        <v>154</v>
      </c>
      <c r="M31" s="12" t="s">
        <v>157</v>
      </c>
      <c r="N31" s="12" t="s">
        <v>158</v>
      </c>
      <c r="O31" s="14" t="s">
        <v>29</v>
      </c>
      <c r="P31" s="12"/>
    </row>
    <row r="32" ht="65" customHeight="1" spans="1:16">
      <c r="A32" s="12">
        <v>28</v>
      </c>
      <c r="B32" s="14" t="s">
        <v>20</v>
      </c>
      <c r="C32" s="12" t="s">
        <v>47</v>
      </c>
      <c r="D32" s="12" t="s">
        <v>159</v>
      </c>
      <c r="E32" s="12" t="s">
        <v>160</v>
      </c>
      <c r="F32" s="13">
        <v>72.25</v>
      </c>
      <c r="G32" s="13">
        <v>72.25</v>
      </c>
      <c r="H32" s="13"/>
      <c r="I32" s="12" t="s">
        <v>24</v>
      </c>
      <c r="J32" s="12">
        <v>2026</v>
      </c>
      <c r="K32" s="12" t="s">
        <v>156</v>
      </c>
      <c r="L32" s="12">
        <v>278</v>
      </c>
      <c r="M32" s="12" t="s">
        <v>161</v>
      </c>
      <c r="N32" s="12" t="s">
        <v>161</v>
      </c>
      <c r="O32" s="14" t="s">
        <v>29</v>
      </c>
      <c r="P32" s="12"/>
    </row>
    <row r="33" ht="65" customHeight="1" spans="1:16">
      <c r="A33" s="12">
        <v>29</v>
      </c>
      <c r="B33" s="14" t="s">
        <v>20</v>
      </c>
      <c r="C33" s="12" t="s">
        <v>30</v>
      </c>
      <c r="D33" s="12" t="s">
        <v>162</v>
      </c>
      <c r="E33" s="12" t="s">
        <v>163</v>
      </c>
      <c r="F33" s="13">
        <v>49.14</v>
      </c>
      <c r="G33" s="13">
        <v>49.14</v>
      </c>
      <c r="H33" s="13"/>
      <c r="I33" s="12" t="s">
        <v>24</v>
      </c>
      <c r="J33" s="12">
        <v>2026</v>
      </c>
      <c r="K33" s="12" t="s">
        <v>156</v>
      </c>
      <c r="L33" s="12">
        <v>1260</v>
      </c>
      <c r="M33" s="12" t="s">
        <v>161</v>
      </c>
      <c r="N33" s="12" t="s">
        <v>161</v>
      </c>
      <c r="O33" s="14" t="s">
        <v>29</v>
      </c>
      <c r="P33" s="12"/>
    </row>
    <row r="34" ht="65" customHeight="1" spans="1:16">
      <c r="A34" s="12">
        <v>30</v>
      </c>
      <c r="B34" s="14" t="s">
        <v>20</v>
      </c>
      <c r="C34" s="12" t="s">
        <v>21</v>
      </c>
      <c r="D34" s="12" t="s">
        <v>164</v>
      </c>
      <c r="E34" s="12" t="s">
        <v>165</v>
      </c>
      <c r="F34" s="13">
        <v>66.6</v>
      </c>
      <c r="G34" s="13">
        <v>66.6</v>
      </c>
      <c r="H34" s="13"/>
      <c r="I34" s="12" t="s">
        <v>24</v>
      </c>
      <c r="J34" s="12">
        <v>2026</v>
      </c>
      <c r="K34" s="12" t="s">
        <v>156</v>
      </c>
      <c r="L34" s="12">
        <v>733</v>
      </c>
      <c r="M34" s="12" t="s">
        <v>161</v>
      </c>
      <c r="N34" s="12" t="s">
        <v>161</v>
      </c>
      <c r="O34" s="14" t="s">
        <v>29</v>
      </c>
      <c r="P34" s="12"/>
    </row>
    <row r="35" ht="65" customHeight="1" spans="1:16">
      <c r="A35" s="12">
        <v>31</v>
      </c>
      <c r="B35" s="14" t="s">
        <v>20</v>
      </c>
      <c r="C35" s="12" t="s">
        <v>47</v>
      </c>
      <c r="D35" s="12" t="s">
        <v>166</v>
      </c>
      <c r="E35" s="12" t="s">
        <v>167</v>
      </c>
      <c r="F35" s="13">
        <v>51</v>
      </c>
      <c r="G35" s="13">
        <v>51</v>
      </c>
      <c r="H35" s="13"/>
      <c r="I35" s="12" t="s">
        <v>24</v>
      </c>
      <c r="J35" s="12">
        <v>2026</v>
      </c>
      <c r="K35" s="12" t="s">
        <v>156</v>
      </c>
      <c r="L35" s="12">
        <v>241</v>
      </c>
      <c r="M35" s="12" t="s">
        <v>168</v>
      </c>
      <c r="N35" s="12" t="s">
        <v>168</v>
      </c>
      <c r="O35" s="14" t="s">
        <v>29</v>
      </c>
      <c r="P35" s="12"/>
    </row>
    <row r="36" ht="65" customHeight="1" spans="1:16">
      <c r="A36" s="12">
        <v>32</v>
      </c>
      <c r="B36" s="14" t="s">
        <v>20</v>
      </c>
      <c r="C36" s="12" t="s">
        <v>47</v>
      </c>
      <c r="D36" s="12" t="s">
        <v>169</v>
      </c>
      <c r="E36" s="12" t="s">
        <v>170</v>
      </c>
      <c r="F36" s="13">
        <v>43.775</v>
      </c>
      <c r="G36" s="13">
        <v>43.775</v>
      </c>
      <c r="H36" s="13"/>
      <c r="I36" s="12" t="s">
        <v>24</v>
      </c>
      <c r="J36" s="12">
        <v>2026</v>
      </c>
      <c r="K36" s="12" t="s">
        <v>156</v>
      </c>
      <c r="L36" s="12">
        <v>209</v>
      </c>
      <c r="M36" s="12" t="s">
        <v>171</v>
      </c>
      <c r="N36" s="12" t="s">
        <v>171</v>
      </c>
      <c r="O36" s="14" t="s">
        <v>29</v>
      </c>
      <c r="P36" s="12"/>
    </row>
    <row r="37" ht="65" customHeight="1" spans="1:16">
      <c r="A37" s="12">
        <v>33</v>
      </c>
      <c r="B37" s="14" t="s">
        <v>20</v>
      </c>
      <c r="C37" s="15" t="s">
        <v>172</v>
      </c>
      <c r="D37" s="15" t="s">
        <v>173</v>
      </c>
      <c r="E37" s="15" t="s">
        <v>174</v>
      </c>
      <c r="F37" s="13">
        <v>89.25</v>
      </c>
      <c r="G37" s="13">
        <v>89.25</v>
      </c>
      <c r="H37" s="13"/>
      <c r="I37" s="15" t="s">
        <v>24</v>
      </c>
      <c r="J37" s="15" t="s">
        <v>175</v>
      </c>
      <c r="K37" s="14" t="s">
        <v>176</v>
      </c>
      <c r="L37" s="14">
        <v>220</v>
      </c>
      <c r="M37" s="15" t="s">
        <v>177</v>
      </c>
      <c r="N37" s="15" t="s">
        <v>178</v>
      </c>
      <c r="O37" s="14" t="s">
        <v>29</v>
      </c>
      <c r="P37" s="12"/>
    </row>
    <row r="38" ht="79" customHeight="1" spans="1:16">
      <c r="A38" s="12">
        <v>34</v>
      </c>
      <c r="B38" s="14" t="s">
        <v>20</v>
      </c>
      <c r="C38" s="15" t="s">
        <v>172</v>
      </c>
      <c r="D38" s="15" t="s">
        <v>179</v>
      </c>
      <c r="E38" s="14" t="s">
        <v>180</v>
      </c>
      <c r="F38" s="13">
        <v>53.95</v>
      </c>
      <c r="G38" s="13">
        <v>53.95</v>
      </c>
      <c r="H38" s="13"/>
      <c r="I38" s="15" t="s">
        <v>24</v>
      </c>
      <c r="J38" s="15" t="s">
        <v>175</v>
      </c>
      <c r="K38" s="14" t="s">
        <v>176</v>
      </c>
      <c r="L38" s="14">
        <v>80</v>
      </c>
      <c r="M38" s="15" t="s">
        <v>181</v>
      </c>
      <c r="N38" s="15" t="s">
        <v>182</v>
      </c>
      <c r="O38" s="12" t="s">
        <v>29</v>
      </c>
      <c r="P38" s="12"/>
    </row>
    <row r="39" ht="65" customHeight="1" spans="1:16">
      <c r="A39" s="12">
        <v>35</v>
      </c>
      <c r="B39" s="14" t="s">
        <v>20</v>
      </c>
      <c r="C39" s="15" t="s">
        <v>172</v>
      </c>
      <c r="D39" s="12" t="s">
        <v>183</v>
      </c>
      <c r="E39" s="12" t="s">
        <v>184</v>
      </c>
      <c r="F39" s="13">
        <v>127.5</v>
      </c>
      <c r="G39" s="13">
        <v>127.5</v>
      </c>
      <c r="H39" s="13"/>
      <c r="I39" s="12" t="s">
        <v>24</v>
      </c>
      <c r="J39" s="12" t="s">
        <v>175</v>
      </c>
      <c r="K39" s="12" t="s">
        <v>176</v>
      </c>
      <c r="L39" s="12">
        <v>54</v>
      </c>
      <c r="M39" s="12" t="s">
        <v>185</v>
      </c>
      <c r="N39" s="12" t="s">
        <v>186</v>
      </c>
      <c r="O39" s="12" t="s">
        <v>29</v>
      </c>
      <c r="P39" s="12"/>
    </row>
    <row r="40" ht="65" customHeight="1" spans="1:16">
      <c r="A40" s="12">
        <v>36</v>
      </c>
      <c r="B40" s="14" t="s">
        <v>20</v>
      </c>
      <c r="C40" s="14" t="s">
        <v>172</v>
      </c>
      <c r="D40" s="14" t="s">
        <v>187</v>
      </c>
      <c r="E40" s="14" t="s">
        <v>188</v>
      </c>
      <c r="F40" s="13">
        <v>68.4</v>
      </c>
      <c r="G40" s="13">
        <v>68.4</v>
      </c>
      <c r="H40" s="13"/>
      <c r="I40" s="14" t="s">
        <v>24</v>
      </c>
      <c r="J40" s="14" t="s">
        <v>175</v>
      </c>
      <c r="K40" s="14" t="s">
        <v>176</v>
      </c>
      <c r="L40" s="14">
        <v>1380</v>
      </c>
      <c r="M40" s="14" t="s">
        <v>189</v>
      </c>
      <c r="N40" s="14" t="s">
        <v>190</v>
      </c>
      <c r="O40" s="14" t="s">
        <v>29</v>
      </c>
      <c r="P40" s="12"/>
    </row>
    <row r="41" ht="80" customHeight="1" spans="1:16">
      <c r="A41" s="12">
        <v>37</v>
      </c>
      <c r="B41" s="14" t="s">
        <v>20</v>
      </c>
      <c r="C41" s="12" t="s">
        <v>30</v>
      </c>
      <c r="D41" s="12" t="s">
        <v>191</v>
      </c>
      <c r="E41" s="12" t="s">
        <v>192</v>
      </c>
      <c r="F41" s="13">
        <v>38.4</v>
      </c>
      <c r="G41" s="13">
        <v>38.4</v>
      </c>
      <c r="H41" s="13"/>
      <c r="I41" s="12" t="s">
        <v>43</v>
      </c>
      <c r="J41" s="12">
        <v>2026</v>
      </c>
      <c r="K41" s="12" t="s">
        <v>193</v>
      </c>
      <c r="L41" s="12">
        <v>198</v>
      </c>
      <c r="M41" s="12" t="s">
        <v>194</v>
      </c>
      <c r="N41" s="12" t="s">
        <v>195</v>
      </c>
      <c r="O41" s="14" t="s">
        <v>29</v>
      </c>
      <c r="P41" s="12"/>
    </row>
    <row r="42" ht="65" customHeight="1" spans="1:16">
      <c r="A42" s="12">
        <v>38</v>
      </c>
      <c r="B42" s="14" t="s">
        <v>20</v>
      </c>
      <c r="C42" s="12" t="s">
        <v>47</v>
      </c>
      <c r="D42" s="12" t="s">
        <v>196</v>
      </c>
      <c r="E42" s="12" t="s">
        <v>197</v>
      </c>
      <c r="F42" s="13">
        <v>76.5</v>
      </c>
      <c r="G42" s="13">
        <v>76.5</v>
      </c>
      <c r="H42" s="13"/>
      <c r="I42" s="12" t="s">
        <v>43</v>
      </c>
      <c r="J42" s="12">
        <v>2026</v>
      </c>
      <c r="K42" s="12" t="s">
        <v>193</v>
      </c>
      <c r="L42" s="12">
        <v>300</v>
      </c>
      <c r="M42" s="12" t="s">
        <v>198</v>
      </c>
      <c r="N42" s="12" t="s">
        <v>195</v>
      </c>
      <c r="O42" s="14" t="s">
        <v>29</v>
      </c>
      <c r="P42" s="12"/>
    </row>
    <row r="43" ht="104" customHeight="1" spans="1:16">
      <c r="A43" s="12">
        <v>39</v>
      </c>
      <c r="B43" s="14" t="s">
        <v>20</v>
      </c>
      <c r="C43" s="12" t="s">
        <v>30</v>
      </c>
      <c r="D43" s="12" t="s">
        <v>199</v>
      </c>
      <c r="E43" s="12" t="s">
        <v>200</v>
      </c>
      <c r="F43" s="13">
        <v>46.2</v>
      </c>
      <c r="G43" s="13">
        <v>46.2</v>
      </c>
      <c r="H43" s="13"/>
      <c r="I43" s="12" t="s">
        <v>43</v>
      </c>
      <c r="J43" s="12">
        <v>2026</v>
      </c>
      <c r="K43" s="12" t="s">
        <v>193</v>
      </c>
      <c r="L43" s="12">
        <v>1075</v>
      </c>
      <c r="M43" s="12" t="s">
        <v>201</v>
      </c>
      <c r="N43" s="12" t="s">
        <v>202</v>
      </c>
      <c r="O43" s="14" t="s">
        <v>29</v>
      </c>
      <c r="P43" s="12"/>
    </row>
    <row r="44" ht="81" customHeight="1" spans="1:16">
      <c r="A44" s="12">
        <v>40</v>
      </c>
      <c r="B44" s="14" t="s">
        <v>20</v>
      </c>
      <c r="C44" s="12" t="s">
        <v>47</v>
      </c>
      <c r="D44" s="12" t="s">
        <v>203</v>
      </c>
      <c r="E44" s="12" t="s">
        <v>204</v>
      </c>
      <c r="F44" s="13">
        <v>148.75</v>
      </c>
      <c r="G44" s="13">
        <v>148.75</v>
      </c>
      <c r="H44" s="13"/>
      <c r="I44" s="12" t="s">
        <v>24</v>
      </c>
      <c r="J44" s="12">
        <v>2026</v>
      </c>
      <c r="K44" s="12" t="s">
        <v>193</v>
      </c>
      <c r="L44" s="12">
        <v>242</v>
      </c>
      <c r="M44" s="12" t="s">
        <v>205</v>
      </c>
      <c r="N44" s="12" t="s">
        <v>206</v>
      </c>
      <c r="O44" s="14" t="s">
        <v>29</v>
      </c>
      <c r="P44" s="12"/>
    </row>
    <row r="45" ht="121" customHeight="1" spans="1:16">
      <c r="A45" s="12">
        <v>41</v>
      </c>
      <c r="B45" s="14" t="s">
        <v>20</v>
      </c>
      <c r="C45" s="12" t="s">
        <v>47</v>
      </c>
      <c r="D45" s="12" t="s">
        <v>207</v>
      </c>
      <c r="E45" s="12" t="s">
        <v>208</v>
      </c>
      <c r="F45" s="13">
        <v>143.65</v>
      </c>
      <c r="G45" s="13">
        <v>143.65</v>
      </c>
      <c r="H45" s="13"/>
      <c r="I45" s="12" t="s">
        <v>24</v>
      </c>
      <c r="J45" s="12">
        <v>2026</v>
      </c>
      <c r="K45" s="12" t="s">
        <v>193</v>
      </c>
      <c r="L45" s="12">
        <v>48</v>
      </c>
      <c r="M45" s="12" t="s">
        <v>209</v>
      </c>
      <c r="N45" s="12" t="s">
        <v>210</v>
      </c>
      <c r="O45" s="14" t="s">
        <v>29</v>
      </c>
      <c r="P45" s="12"/>
    </row>
    <row r="46" ht="81" customHeight="1" spans="1:16">
      <c r="A46" s="12">
        <v>42</v>
      </c>
      <c r="B46" s="14" t="s">
        <v>20</v>
      </c>
      <c r="C46" s="12" t="s">
        <v>211</v>
      </c>
      <c r="D46" s="12" t="s">
        <v>212</v>
      </c>
      <c r="E46" s="12" t="s">
        <v>213</v>
      </c>
      <c r="F46" s="13">
        <v>43.7</v>
      </c>
      <c r="G46" s="13">
        <v>43.7</v>
      </c>
      <c r="H46" s="13"/>
      <c r="I46" s="12" t="s">
        <v>24</v>
      </c>
      <c r="J46" s="12">
        <v>2026</v>
      </c>
      <c r="K46" s="12" t="s">
        <v>214</v>
      </c>
      <c r="L46" s="12">
        <v>43</v>
      </c>
      <c r="M46" s="12" t="s">
        <v>215</v>
      </c>
      <c r="N46" s="12" t="s">
        <v>215</v>
      </c>
      <c r="O46" s="14" t="s">
        <v>29</v>
      </c>
      <c r="P46" s="12"/>
    </row>
    <row r="47" ht="65" customHeight="1" spans="1:16">
      <c r="A47" s="12">
        <v>43</v>
      </c>
      <c r="B47" s="14" t="s">
        <v>20</v>
      </c>
      <c r="C47" s="12" t="s">
        <v>21</v>
      </c>
      <c r="D47" s="12" t="s">
        <v>216</v>
      </c>
      <c r="E47" s="12" t="s">
        <v>217</v>
      </c>
      <c r="F47" s="13">
        <v>156.6</v>
      </c>
      <c r="G47" s="13">
        <v>156.6</v>
      </c>
      <c r="H47" s="13"/>
      <c r="I47" s="12" t="s">
        <v>24</v>
      </c>
      <c r="J47" s="12">
        <v>2026</v>
      </c>
      <c r="K47" s="12" t="s">
        <v>214</v>
      </c>
      <c r="L47" s="12">
        <v>700</v>
      </c>
      <c r="M47" s="12" t="s">
        <v>218</v>
      </c>
      <c r="N47" s="12" t="s">
        <v>218</v>
      </c>
      <c r="O47" s="14" t="s">
        <v>29</v>
      </c>
      <c r="P47" s="12"/>
    </row>
    <row r="48" ht="65" customHeight="1" spans="1:16">
      <c r="A48" s="12">
        <v>44</v>
      </c>
      <c r="B48" s="14" t="s">
        <v>20</v>
      </c>
      <c r="C48" s="12" t="s">
        <v>21</v>
      </c>
      <c r="D48" s="12" t="s">
        <v>219</v>
      </c>
      <c r="E48" s="12" t="s">
        <v>220</v>
      </c>
      <c r="F48" s="13">
        <v>63</v>
      </c>
      <c r="G48" s="13">
        <v>63</v>
      </c>
      <c r="H48" s="13"/>
      <c r="I48" s="12" t="s">
        <v>24</v>
      </c>
      <c r="J48" s="12">
        <v>2026</v>
      </c>
      <c r="K48" s="12" t="s">
        <v>214</v>
      </c>
      <c r="L48" s="12">
        <v>400</v>
      </c>
      <c r="M48" s="12" t="s">
        <v>221</v>
      </c>
      <c r="N48" s="12" t="s">
        <v>222</v>
      </c>
      <c r="O48" s="14" t="s">
        <v>29</v>
      </c>
      <c r="P48" s="12"/>
    </row>
    <row r="49" ht="65" customHeight="1" spans="1:16">
      <c r="A49" s="12">
        <v>45</v>
      </c>
      <c r="B49" s="14" t="s">
        <v>20</v>
      </c>
      <c r="C49" s="12" t="s">
        <v>47</v>
      </c>
      <c r="D49" s="14" t="s">
        <v>223</v>
      </c>
      <c r="E49" s="14" t="s">
        <v>224</v>
      </c>
      <c r="F49" s="13">
        <v>76.5</v>
      </c>
      <c r="G49" s="13">
        <v>76.5</v>
      </c>
      <c r="H49" s="13"/>
      <c r="I49" s="14" t="s">
        <v>24</v>
      </c>
      <c r="J49" s="14">
        <v>2026</v>
      </c>
      <c r="K49" s="14" t="s">
        <v>225</v>
      </c>
      <c r="L49" s="14">
        <v>76.5</v>
      </c>
      <c r="M49" s="14" t="s">
        <v>226</v>
      </c>
      <c r="N49" s="14" t="s">
        <v>227</v>
      </c>
      <c r="O49" s="14" t="s">
        <v>29</v>
      </c>
      <c r="P49" s="14"/>
    </row>
    <row r="50" ht="65" customHeight="1" spans="1:16">
      <c r="A50" s="12">
        <v>46</v>
      </c>
      <c r="B50" s="14" t="s">
        <v>20</v>
      </c>
      <c r="C50" s="12" t="s">
        <v>47</v>
      </c>
      <c r="D50" s="14" t="s">
        <v>228</v>
      </c>
      <c r="E50" s="14" t="s">
        <v>229</v>
      </c>
      <c r="F50" s="13">
        <v>97.75</v>
      </c>
      <c r="G50" s="13">
        <v>97.75</v>
      </c>
      <c r="H50" s="13"/>
      <c r="I50" s="14" t="s">
        <v>24</v>
      </c>
      <c r="J50" s="14">
        <v>2026</v>
      </c>
      <c r="K50" s="14" t="s">
        <v>225</v>
      </c>
      <c r="L50" s="14">
        <v>97.75</v>
      </c>
      <c r="M50" s="14" t="s">
        <v>230</v>
      </c>
      <c r="N50" s="14" t="s">
        <v>231</v>
      </c>
      <c r="O50" s="14" t="s">
        <v>29</v>
      </c>
      <c r="P50" s="14"/>
    </row>
    <row r="51" ht="65" customHeight="1" spans="1:16">
      <c r="A51" s="12">
        <v>47</v>
      </c>
      <c r="B51" s="14" t="s">
        <v>20</v>
      </c>
      <c r="C51" s="12" t="s">
        <v>21</v>
      </c>
      <c r="D51" s="14" t="s">
        <v>232</v>
      </c>
      <c r="E51" s="14" t="s">
        <v>233</v>
      </c>
      <c r="F51" s="13">
        <v>79.2</v>
      </c>
      <c r="G51" s="13">
        <v>79.2</v>
      </c>
      <c r="H51" s="13"/>
      <c r="I51" s="14" t="s">
        <v>24</v>
      </c>
      <c r="J51" s="14">
        <v>2026</v>
      </c>
      <c r="K51" s="14" t="s">
        <v>225</v>
      </c>
      <c r="L51" s="14">
        <v>79.2</v>
      </c>
      <c r="M51" s="14" t="s">
        <v>234</v>
      </c>
      <c r="N51" s="14" t="s">
        <v>235</v>
      </c>
      <c r="O51" s="14" t="s">
        <v>29</v>
      </c>
      <c r="P51" s="14"/>
    </row>
    <row r="52" ht="65" customHeight="1" spans="1:16">
      <c r="A52" s="12">
        <v>48</v>
      </c>
      <c r="B52" s="14" t="s">
        <v>20</v>
      </c>
      <c r="C52" s="12" t="s">
        <v>236</v>
      </c>
      <c r="D52" s="12" t="s">
        <v>237</v>
      </c>
      <c r="E52" s="12" t="s">
        <v>238</v>
      </c>
      <c r="F52" s="13">
        <v>46.75</v>
      </c>
      <c r="G52" s="13">
        <v>46.75</v>
      </c>
      <c r="H52" s="13"/>
      <c r="I52" s="12" t="s">
        <v>24</v>
      </c>
      <c r="J52" s="12">
        <v>2026</v>
      </c>
      <c r="K52" s="12" t="s">
        <v>239</v>
      </c>
      <c r="L52" s="12">
        <v>4538</v>
      </c>
      <c r="M52" s="12" t="s">
        <v>240</v>
      </c>
      <c r="N52" s="12" t="s">
        <v>241</v>
      </c>
      <c r="O52" s="12" t="s">
        <v>29</v>
      </c>
      <c r="P52" s="12"/>
    </row>
    <row r="53" ht="65" customHeight="1" spans="1:16">
      <c r="A53" s="12">
        <v>49</v>
      </c>
      <c r="B53" s="12" t="s">
        <v>20</v>
      </c>
      <c r="C53" s="12" t="s">
        <v>21</v>
      </c>
      <c r="D53" s="12" t="s">
        <v>242</v>
      </c>
      <c r="E53" s="12" t="s">
        <v>243</v>
      </c>
      <c r="F53" s="13">
        <v>129.6</v>
      </c>
      <c r="G53" s="13">
        <v>129.6</v>
      </c>
      <c r="H53" s="13"/>
      <c r="I53" s="12" t="s">
        <v>24</v>
      </c>
      <c r="J53" s="12">
        <v>2026</v>
      </c>
      <c r="K53" s="12" t="s">
        <v>239</v>
      </c>
      <c r="L53" s="12">
        <v>1495</v>
      </c>
      <c r="M53" s="12" t="s">
        <v>244</v>
      </c>
      <c r="N53" s="12" t="s">
        <v>245</v>
      </c>
      <c r="O53" s="12" t="s">
        <v>29</v>
      </c>
      <c r="P53" s="12"/>
    </row>
    <row r="54" ht="79" customHeight="1" spans="1:16">
      <c r="A54" s="12">
        <v>50</v>
      </c>
      <c r="B54" s="14" t="s">
        <v>20</v>
      </c>
      <c r="C54" s="12" t="s">
        <v>246</v>
      </c>
      <c r="D54" s="12" t="s">
        <v>247</v>
      </c>
      <c r="E54" s="12" t="s">
        <v>248</v>
      </c>
      <c r="F54" s="13">
        <v>55.25</v>
      </c>
      <c r="G54" s="13">
        <v>55.25</v>
      </c>
      <c r="H54" s="13"/>
      <c r="I54" s="12" t="s">
        <v>24</v>
      </c>
      <c r="J54" s="12">
        <v>2026</v>
      </c>
      <c r="K54" s="12" t="s">
        <v>239</v>
      </c>
      <c r="L54" s="12">
        <v>528</v>
      </c>
      <c r="M54" s="12" t="s">
        <v>249</v>
      </c>
      <c r="N54" s="12" t="s">
        <v>250</v>
      </c>
      <c r="O54" s="12" t="s">
        <v>29</v>
      </c>
      <c r="P54" s="12"/>
    </row>
    <row r="55" ht="81" customHeight="1" spans="1:16">
      <c r="A55" s="12">
        <v>51</v>
      </c>
      <c r="B55" s="12" t="s">
        <v>20</v>
      </c>
      <c r="C55" s="12" t="s">
        <v>30</v>
      </c>
      <c r="D55" s="12" t="s">
        <v>251</v>
      </c>
      <c r="E55" s="12" t="s">
        <v>252</v>
      </c>
      <c r="F55" s="13">
        <v>56.52</v>
      </c>
      <c r="G55" s="13">
        <v>56.52</v>
      </c>
      <c r="H55" s="13"/>
      <c r="I55" s="12" t="s">
        <v>253</v>
      </c>
      <c r="J55" s="12">
        <v>2026</v>
      </c>
      <c r="K55" s="12" t="s">
        <v>254</v>
      </c>
      <c r="L55" s="12">
        <v>560</v>
      </c>
      <c r="M55" s="12" t="s">
        <v>255</v>
      </c>
      <c r="N55" s="12" t="s">
        <v>256</v>
      </c>
      <c r="O55" s="12" t="s">
        <v>29</v>
      </c>
      <c r="P55" s="12"/>
    </row>
    <row r="56" ht="65" customHeight="1" spans="1:16">
      <c r="A56" s="12">
        <v>52</v>
      </c>
      <c r="B56" s="12" t="s">
        <v>20</v>
      </c>
      <c r="C56" s="12" t="s">
        <v>47</v>
      </c>
      <c r="D56" s="12" t="s">
        <v>257</v>
      </c>
      <c r="E56" s="12" t="s">
        <v>258</v>
      </c>
      <c r="F56" s="13">
        <v>148.75</v>
      </c>
      <c r="G56" s="13">
        <v>148.75</v>
      </c>
      <c r="H56" s="13"/>
      <c r="I56" s="12" t="s">
        <v>24</v>
      </c>
      <c r="J56" s="12">
        <v>2026</v>
      </c>
      <c r="K56" s="12" t="s">
        <v>254</v>
      </c>
      <c r="L56" s="12">
        <v>589</v>
      </c>
      <c r="M56" s="12" t="s">
        <v>259</v>
      </c>
      <c r="N56" s="12" t="s">
        <v>260</v>
      </c>
      <c r="O56" s="12" t="s">
        <v>29</v>
      </c>
      <c r="P56" s="12"/>
    </row>
    <row r="57" ht="65" customHeight="1" spans="1:16">
      <c r="A57" s="12">
        <v>53</v>
      </c>
      <c r="B57" s="12" t="s">
        <v>20</v>
      </c>
      <c r="C57" s="12" t="s">
        <v>47</v>
      </c>
      <c r="D57" s="12" t="s">
        <v>261</v>
      </c>
      <c r="E57" s="12" t="s">
        <v>262</v>
      </c>
      <c r="F57" s="13">
        <v>63.75</v>
      </c>
      <c r="G57" s="13">
        <v>63.75</v>
      </c>
      <c r="H57" s="13"/>
      <c r="I57" s="12" t="s">
        <v>24</v>
      </c>
      <c r="J57" s="12">
        <v>2026</v>
      </c>
      <c r="K57" s="12" t="s">
        <v>254</v>
      </c>
      <c r="L57" s="12">
        <v>125</v>
      </c>
      <c r="M57" s="12" t="s">
        <v>263</v>
      </c>
      <c r="N57" s="12" t="s">
        <v>264</v>
      </c>
      <c r="O57" s="12" t="s">
        <v>29</v>
      </c>
      <c r="P57" s="12"/>
    </row>
    <row r="58" ht="65" customHeight="1" spans="1:16">
      <c r="A58" s="12">
        <v>54</v>
      </c>
      <c r="B58" s="14" t="s">
        <v>20</v>
      </c>
      <c r="C58" s="12" t="s">
        <v>265</v>
      </c>
      <c r="D58" s="12" t="s">
        <v>266</v>
      </c>
      <c r="E58" s="12" t="s">
        <v>267</v>
      </c>
      <c r="F58" s="13">
        <v>34</v>
      </c>
      <c r="G58" s="13">
        <v>34</v>
      </c>
      <c r="H58" s="13"/>
      <c r="I58" s="12" t="s">
        <v>24</v>
      </c>
      <c r="J58" s="12">
        <v>2026</v>
      </c>
      <c r="K58" s="14" t="s">
        <v>268</v>
      </c>
      <c r="L58" s="12">
        <v>1347</v>
      </c>
      <c r="M58" s="12" t="s">
        <v>269</v>
      </c>
      <c r="N58" s="12" t="s">
        <v>270</v>
      </c>
      <c r="O58" s="12" t="s">
        <v>29</v>
      </c>
      <c r="P58" s="12"/>
    </row>
    <row r="59" ht="65" customHeight="1" spans="1:16">
      <c r="A59" s="12">
        <v>55</v>
      </c>
      <c r="B59" s="14" t="s">
        <v>20</v>
      </c>
      <c r="C59" s="12" t="s">
        <v>265</v>
      </c>
      <c r="D59" s="12" t="s">
        <v>271</v>
      </c>
      <c r="E59" s="12" t="s">
        <v>272</v>
      </c>
      <c r="F59" s="13">
        <v>72.25</v>
      </c>
      <c r="G59" s="13">
        <v>72.25</v>
      </c>
      <c r="H59" s="13"/>
      <c r="I59" s="12" t="s">
        <v>24</v>
      </c>
      <c r="J59" s="12">
        <v>2026</v>
      </c>
      <c r="K59" s="14" t="s">
        <v>268</v>
      </c>
      <c r="L59" s="12">
        <v>160</v>
      </c>
      <c r="M59" s="12" t="s">
        <v>273</v>
      </c>
      <c r="N59" s="12" t="s">
        <v>274</v>
      </c>
      <c r="O59" s="12" t="s">
        <v>29</v>
      </c>
      <c r="P59" s="12"/>
    </row>
    <row r="60" ht="65" customHeight="1" spans="1:16">
      <c r="A60" s="12">
        <v>56</v>
      </c>
      <c r="B60" s="12" t="s">
        <v>20</v>
      </c>
      <c r="C60" s="12" t="s">
        <v>47</v>
      </c>
      <c r="D60" s="12" t="s">
        <v>275</v>
      </c>
      <c r="E60" s="12" t="s">
        <v>276</v>
      </c>
      <c r="F60" s="13">
        <v>42.5</v>
      </c>
      <c r="G60" s="13">
        <v>42.5</v>
      </c>
      <c r="H60" s="13"/>
      <c r="I60" s="12" t="s">
        <v>24</v>
      </c>
      <c r="J60" s="12">
        <v>2026</v>
      </c>
      <c r="K60" s="14" t="s">
        <v>268</v>
      </c>
      <c r="L60" s="12">
        <v>108</v>
      </c>
      <c r="M60" s="12" t="s">
        <v>277</v>
      </c>
      <c r="N60" s="12" t="s">
        <v>278</v>
      </c>
      <c r="O60" s="12" t="s">
        <v>29</v>
      </c>
      <c r="P60" s="12"/>
    </row>
    <row r="61" ht="116" customHeight="1" spans="1:16">
      <c r="A61" s="12">
        <v>57</v>
      </c>
      <c r="B61" s="14" t="s">
        <v>20</v>
      </c>
      <c r="C61" s="12" t="s">
        <v>172</v>
      </c>
      <c r="D61" s="12" t="s">
        <v>279</v>
      </c>
      <c r="E61" s="12" t="s">
        <v>280</v>
      </c>
      <c r="F61" s="13">
        <v>98.2</v>
      </c>
      <c r="G61" s="13">
        <v>98.2</v>
      </c>
      <c r="H61" s="13"/>
      <c r="I61" s="12" t="s">
        <v>24</v>
      </c>
      <c r="J61" s="12">
        <v>2026</v>
      </c>
      <c r="K61" s="12" t="s">
        <v>281</v>
      </c>
      <c r="L61" s="12" t="s">
        <v>282</v>
      </c>
      <c r="M61" s="12" t="s">
        <v>283</v>
      </c>
      <c r="N61" s="12" t="s">
        <v>284</v>
      </c>
      <c r="O61" s="12" t="s">
        <v>29</v>
      </c>
      <c r="P61" s="12"/>
    </row>
    <row r="62" ht="65" customHeight="1" spans="1:16">
      <c r="A62" s="12">
        <v>58</v>
      </c>
      <c r="B62" s="14" t="s">
        <v>20</v>
      </c>
      <c r="C62" s="12" t="s">
        <v>285</v>
      </c>
      <c r="D62" s="12" t="s">
        <v>286</v>
      </c>
      <c r="E62" s="12" t="s">
        <v>287</v>
      </c>
      <c r="F62" s="13">
        <v>63.75</v>
      </c>
      <c r="G62" s="13">
        <v>63.75</v>
      </c>
      <c r="H62" s="13"/>
      <c r="I62" s="12" t="s">
        <v>288</v>
      </c>
      <c r="J62" s="12">
        <v>2026</v>
      </c>
      <c r="K62" s="12" t="s">
        <v>281</v>
      </c>
      <c r="L62" s="12" t="s">
        <v>289</v>
      </c>
      <c r="M62" s="12" t="s">
        <v>290</v>
      </c>
      <c r="N62" s="12" t="s">
        <v>291</v>
      </c>
      <c r="O62" s="12" t="s">
        <v>29</v>
      </c>
      <c r="P62" s="12"/>
    </row>
    <row r="63" ht="59" customHeight="1" spans="1:16">
      <c r="A63" s="12">
        <v>59</v>
      </c>
      <c r="B63" s="12" t="s">
        <v>20</v>
      </c>
      <c r="C63" s="12" t="s">
        <v>20</v>
      </c>
      <c r="D63" s="12" t="s">
        <v>292</v>
      </c>
      <c r="E63" s="12" t="s">
        <v>293</v>
      </c>
      <c r="F63" s="13">
        <v>89.25</v>
      </c>
      <c r="G63" s="13">
        <v>89.25</v>
      </c>
      <c r="H63" s="13"/>
      <c r="I63" s="12" t="s">
        <v>24</v>
      </c>
      <c r="J63" s="12">
        <v>2026</v>
      </c>
      <c r="K63" s="12" t="s">
        <v>281</v>
      </c>
      <c r="L63" s="12">
        <v>1516</v>
      </c>
      <c r="M63" s="12" t="s">
        <v>294</v>
      </c>
      <c r="N63" s="12" t="s">
        <v>295</v>
      </c>
      <c r="O63" s="12" t="s">
        <v>29</v>
      </c>
      <c r="P63" s="12"/>
    </row>
    <row r="64" ht="65" customHeight="1" spans="1:16">
      <c r="A64" s="12">
        <v>60</v>
      </c>
      <c r="B64" s="14" t="s">
        <v>100</v>
      </c>
      <c r="C64" s="12" t="s">
        <v>296</v>
      </c>
      <c r="D64" s="12" t="s">
        <v>297</v>
      </c>
      <c r="E64" s="12" t="s">
        <v>298</v>
      </c>
      <c r="F64" s="13">
        <v>26.8</v>
      </c>
      <c r="G64" s="13">
        <v>26.8</v>
      </c>
      <c r="H64" s="13"/>
      <c r="I64" s="12" t="s">
        <v>24</v>
      </c>
      <c r="J64" s="12">
        <v>2026</v>
      </c>
      <c r="K64" s="12" t="s">
        <v>281</v>
      </c>
      <c r="L64" s="12" t="s">
        <v>299</v>
      </c>
      <c r="M64" s="12" t="s">
        <v>300</v>
      </c>
      <c r="N64" s="12" t="s">
        <v>301</v>
      </c>
      <c r="O64" s="14" t="s">
        <v>29</v>
      </c>
      <c r="P64" s="12"/>
    </row>
    <row r="65" ht="65" customHeight="1" spans="1:16">
      <c r="A65" s="12">
        <v>61</v>
      </c>
      <c r="B65" s="14" t="s">
        <v>20</v>
      </c>
      <c r="C65" s="12" t="s">
        <v>21</v>
      </c>
      <c r="D65" s="12" t="s">
        <v>302</v>
      </c>
      <c r="E65" s="12" t="s">
        <v>303</v>
      </c>
      <c r="F65" s="13">
        <v>99</v>
      </c>
      <c r="G65" s="13">
        <v>99</v>
      </c>
      <c r="H65" s="13"/>
      <c r="I65" s="12" t="s">
        <v>24</v>
      </c>
      <c r="J65" s="12">
        <v>2026</v>
      </c>
      <c r="K65" s="12" t="s">
        <v>304</v>
      </c>
      <c r="L65" s="12" t="s">
        <v>305</v>
      </c>
      <c r="M65" s="12" t="s">
        <v>306</v>
      </c>
      <c r="N65" s="12" t="s">
        <v>307</v>
      </c>
      <c r="O65" s="14" t="s">
        <v>29</v>
      </c>
      <c r="P65" s="12"/>
    </row>
    <row r="66" ht="65" customHeight="1" spans="1:16">
      <c r="A66" s="12">
        <v>62</v>
      </c>
      <c r="B66" s="14" t="s">
        <v>20</v>
      </c>
      <c r="C66" s="12" t="s">
        <v>30</v>
      </c>
      <c r="D66" s="12" t="s">
        <v>308</v>
      </c>
      <c r="E66" s="12" t="s">
        <v>309</v>
      </c>
      <c r="F66" s="13">
        <v>138.6</v>
      </c>
      <c r="G66" s="13">
        <v>138.6</v>
      </c>
      <c r="H66" s="13"/>
      <c r="I66" s="12" t="s">
        <v>24</v>
      </c>
      <c r="J66" s="12">
        <v>2026</v>
      </c>
      <c r="K66" s="12" t="s">
        <v>304</v>
      </c>
      <c r="L66" s="12" t="s">
        <v>310</v>
      </c>
      <c r="M66" s="12" t="s">
        <v>311</v>
      </c>
      <c r="N66" s="12" t="s">
        <v>312</v>
      </c>
      <c r="O66" s="14" t="s">
        <v>29</v>
      </c>
      <c r="P66" s="12"/>
    </row>
    <row r="67" ht="65" customHeight="1" spans="1:16">
      <c r="A67" s="12">
        <v>63</v>
      </c>
      <c r="B67" s="14" t="s">
        <v>20</v>
      </c>
      <c r="C67" s="12" t="s">
        <v>47</v>
      </c>
      <c r="D67" s="12" t="s">
        <v>313</v>
      </c>
      <c r="E67" s="12" t="s">
        <v>314</v>
      </c>
      <c r="F67" s="13">
        <v>72.25</v>
      </c>
      <c r="G67" s="13">
        <v>72.25</v>
      </c>
      <c r="H67" s="13"/>
      <c r="I67" s="12" t="s">
        <v>24</v>
      </c>
      <c r="J67" s="12">
        <v>2026</v>
      </c>
      <c r="K67" s="12" t="s">
        <v>304</v>
      </c>
      <c r="L67" s="12" t="s">
        <v>315</v>
      </c>
      <c r="M67" s="12" t="s">
        <v>104</v>
      </c>
      <c r="N67" s="12" t="s">
        <v>316</v>
      </c>
      <c r="O67" s="14" t="s">
        <v>29</v>
      </c>
      <c r="P67" s="12"/>
    </row>
    <row r="68" ht="65" customHeight="1" spans="1:16">
      <c r="A68" s="12">
        <v>64</v>
      </c>
      <c r="B68" s="14" t="s">
        <v>20</v>
      </c>
      <c r="C68" s="12" t="s">
        <v>47</v>
      </c>
      <c r="D68" s="12" t="s">
        <v>317</v>
      </c>
      <c r="E68" s="12" t="s">
        <v>318</v>
      </c>
      <c r="F68" s="13">
        <v>88</v>
      </c>
      <c r="G68" s="13">
        <v>88</v>
      </c>
      <c r="H68" s="13"/>
      <c r="I68" s="12" t="s">
        <v>24</v>
      </c>
      <c r="J68" s="12">
        <v>2026</v>
      </c>
      <c r="K68" s="12" t="s">
        <v>304</v>
      </c>
      <c r="L68" s="12" t="s">
        <v>319</v>
      </c>
      <c r="M68" s="12" t="s">
        <v>320</v>
      </c>
      <c r="N68" s="12" t="s">
        <v>321</v>
      </c>
      <c r="O68" s="14" t="s">
        <v>29</v>
      </c>
      <c r="P68" s="12"/>
    </row>
    <row r="69" ht="65" customHeight="1" spans="1:16">
      <c r="A69" s="12">
        <v>65</v>
      </c>
      <c r="B69" s="14" t="s">
        <v>20</v>
      </c>
      <c r="C69" s="12" t="s">
        <v>30</v>
      </c>
      <c r="D69" s="12" t="s">
        <v>322</v>
      </c>
      <c r="E69" s="12" t="s">
        <v>323</v>
      </c>
      <c r="F69" s="13">
        <v>94.5</v>
      </c>
      <c r="G69" s="13">
        <v>94.5</v>
      </c>
      <c r="H69" s="13"/>
      <c r="I69" s="12" t="s">
        <v>24</v>
      </c>
      <c r="J69" s="12">
        <v>2026</v>
      </c>
      <c r="K69" s="12" t="s">
        <v>304</v>
      </c>
      <c r="L69" s="12" t="s">
        <v>324</v>
      </c>
      <c r="M69" s="12" t="s">
        <v>325</v>
      </c>
      <c r="N69" s="12" t="s">
        <v>326</v>
      </c>
      <c r="O69" s="14" t="s">
        <v>29</v>
      </c>
      <c r="P69" s="12"/>
    </row>
    <row r="70" ht="65" customHeight="1" spans="1:16">
      <c r="A70" s="12">
        <v>66</v>
      </c>
      <c r="B70" s="14" t="s">
        <v>100</v>
      </c>
      <c r="C70" s="12" t="s">
        <v>47</v>
      </c>
      <c r="D70" s="12" t="s">
        <v>327</v>
      </c>
      <c r="E70" s="12" t="s">
        <v>328</v>
      </c>
      <c r="F70" s="13">
        <f>0.3*42.5</f>
        <v>12.75</v>
      </c>
      <c r="G70" s="13">
        <f>0.3*42.5</f>
        <v>12.75</v>
      </c>
      <c r="H70" s="13"/>
      <c r="I70" s="12" t="s">
        <v>24</v>
      </c>
      <c r="J70" s="12">
        <v>2026</v>
      </c>
      <c r="K70" s="12" t="s">
        <v>304</v>
      </c>
      <c r="L70" s="12" t="s">
        <v>329</v>
      </c>
      <c r="M70" s="12" t="s">
        <v>63</v>
      </c>
      <c r="N70" s="12" t="s">
        <v>330</v>
      </c>
      <c r="O70" s="14" t="s">
        <v>29</v>
      </c>
      <c r="P70" s="12"/>
    </row>
    <row r="71" ht="65" customHeight="1" spans="1:16">
      <c r="A71" s="12">
        <v>67</v>
      </c>
      <c r="B71" s="14" t="s">
        <v>20</v>
      </c>
      <c r="C71" s="12" t="s">
        <v>331</v>
      </c>
      <c r="D71" s="12" t="s">
        <v>332</v>
      </c>
      <c r="E71" s="12" t="s">
        <v>333</v>
      </c>
      <c r="F71" s="13">
        <v>27</v>
      </c>
      <c r="G71" s="13">
        <v>27</v>
      </c>
      <c r="H71" s="13"/>
      <c r="I71" s="12" t="s">
        <v>288</v>
      </c>
      <c r="J71" s="12">
        <v>2026</v>
      </c>
      <c r="K71" s="12" t="s">
        <v>334</v>
      </c>
      <c r="L71" s="12">
        <v>158</v>
      </c>
      <c r="M71" s="12" t="s">
        <v>335</v>
      </c>
      <c r="N71" s="12" t="s">
        <v>336</v>
      </c>
      <c r="O71" s="12" t="s">
        <v>29</v>
      </c>
      <c r="P71" s="12"/>
    </row>
    <row r="72" ht="65" customHeight="1" spans="1:16">
      <c r="A72" s="12">
        <v>68</v>
      </c>
      <c r="B72" s="12" t="s">
        <v>20</v>
      </c>
      <c r="C72" s="12" t="s">
        <v>337</v>
      </c>
      <c r="D72" s="12" t="s">
        <v>338</v>
      </c>
      <c r="E72" s="12" t="s">
        <v>339</v>
      </c>
      <c r="F72" s="13">
        <v>90</v>
      </c>
      <c r="G72" s="13">
        <v>90</v>
      </c>
      <c r="H72" s="13"/>
      <c r="I72" s="12" t="s">
        <v>288</v>
      </c>
      <c r="J72" s="12">
        <v>2026</v>
      </c>
      <c r="K72" s="12" t="s">
        <v>334</v>
      </c>
      <c r="L72" s="12">
        <v>582</v>
      </c>
      <c r="M72" s="12" t="s">
        <v>340</v>
      </c>
      <c r="N72" s="12" t="s">
        <v>341</v>
      </c>
      <c r="O72" s="12" t="s">
        <v>29</v>
      </c>
      <c r="P72" s="12"/>
    </row>
    <row r="73" ht="65" customHeight="1" spans="1:16">
      <c r="A73" s="12">
        <v>69</v>
      </c>
      <c r="B73" s="12" t="s">
        <v>20</v>
      </c>
      <c r="C73" s="12" t="s">
        <v>342</v>
      </c>
      <c r="D73" s="12" t="s">
        <v>343</v>
      </c>
      <c r="E73" s="12" t="s">
        <v>344</v>
      </c>
      <c r="F73" s="13">
        <v>32</v>
      </c>
      <c r="G73" s="13">
        <v>32</v>
      </c>
      <c r="H73" s="13"/>
      <c r="I73" s="12" t="s">
        <v>288</v>
      </c>
      <c r="J73" s="12">
        <v>2026</v>
      </c>
      <c r="K73" s="12" t="s">
        <v>334</v>
      </c>
      <c r="L73" s="12">
        <v>437</v>
      </c>
      <c r="M73" s="12" t="s">
        <v>340</v>
      </c>
      <c r="N73" s="12" t="s">
        <v>341</v>
      </c>
      <c r="O73" s="12" t="s">
        <v>29</v>
      </c>
      <c r="P73" s="12"/>
    </row>
    <row r="74" ht="65" customHeight="1" spans="1:16">
      <c r="A74" s="12">
        <v>70</v>
      </c>
      <c r="B74" s="12" t="s">
        <v>20</v>
      </c>
      <c r="C74" s="12" t="s">
        <v>47</v>
      </c>
      <c r="D74" s="12" t="s">
        <v>345</v>
      </c>
      <c r="E74" s="12" t="s">
        <v>346</v>
      </c>
      <c r="F74" s="13">
        <v>148.75</v>
      </c>
      <c r="G74" s="13">
        <v>148.75</v>
      </c>
      <c r="H74" s="13"/>
      <c r="I74" s="12" t="s">
        <v>24</v>
      </c>
      <c r="J74" s="12">
        <v>2026</v>
      </c>
      <c r="K74" s="12" t="s">
        <v>347</v>
      </c>
      <c r="L74" s="12" t="s">
        <v>348</v>
      </c>
      <c r="M74" s="12" t="s">
        <v>349</v>
      </c>
      <c r="N74" s="12" t="s">
        <v>350</v>
      </c>
      <c r="O74" s="12" t="s">
        <v>29</v>
      </c>
      <c r="P74" s="12"/>
    </row>
    <row r="75" ht="92" customHeight="1" spans="1:16">
      <c r="A75" s="12">
        <v>71</v>
      </c>
      <c r="B75" s="12" t="s">
        <v>20</v>
      </c>
      <c r="C75" s="12" t="s">
        <v>21</v>
      </c>
      <c r="D75" s="12" t="s">
        <v>351</v>
      </c>
      <c r="E75" s="12" t="s">
        <v>352</v>
      </c>
      <c r="F75" s="13">
        <v>108</v>
      </c>
      <c r="G75" s="13">
        <v>108</v>
      </c>
      <c r="H75" s="13"/>
      <c r="I75" s="12" t="s">
        <v>24</v>
      </c>
      <c r="J75" s="12">
        <v>2026</v>
      </c>
      <c r="K75" s="12" t="s">
        <v>347</v>
      </c>
      <c r="L75" s="12">
        <v>300</v>
      </c>
      <c r="M75" s="12" t="s">
        <v>353</v>
      </c>
      <c r="N75" s="12" t="s">
        <v>354</v>
      </c>
      <c r="O75" s="12" t="s">
        <v>29</v>
      </c>
      <c r="P75" s="12"/>
    </row>
    <row r="76" ht="65" customHeight="1" spans="1:16">
      <c r="A76" s="12">
        <v>72</v>
      </c>
      <c r="B76" s="12" t="s">
        <v>20</v>
      </c>
      <c r="C76" s="12" t="s">
        <v>47</v>
      </c>
      <c r="D76" s="12" t="s">
        <v>355</v>
      </c>
      <c r="E76" s="12" t="s">
        <v>356</v>
      </c>
      <c r="F76" s="13">
        <v>137.5</v>
      </c>
      <c r="G76" s="13">
        <v>137.5</v>
      </c>
      <c r="H76" s="13"/>
      <c r="I76" s="12" t="s">
        <v>24</v>
      </c>
      <c r="J76" s="12">
        <v>2026</v>
      </c>
      <c r="K76" s="12" t="s">
        <v>347</v>
      </c>
      <c r="L76" s="12" t="s">
        <v>357</v>
      </c>
      <c r="M76" s="12" t="s">
        <v>358</v>
      </c>
      <c r="N76" s="12" t="s">
        <v>359</v>
      </c>
      <c r="O76" s="12" t="s">
        <v>29</v>
      </c>
      <c r="P76" s="12"/>
    </row>
    <row r="77" ht="91" customHeight="1" spans="1:16">
      <c r="A77" s="12">
        <v>73</v>
      </c>
      <c r="B77" s="14" t="s">
        <v>20</v>
      </c>
      <c r="C77" s="12" t="s">
        <v>47</v>
      </c>
      <c r="D77" s="12" t="s">
        <v>360</v>
      </c>
      <c r="E77" s="12" t="s">
        <v>361</v>
      </c>
      <c r="F77" s="13">
        <v>102</v>
      </c>
      <c r="G77" s="13">
        <v>102</v>
      </c>
      <c r="H77" s="13"/>
      <c r="I77" s="12" t="s">
        <v>24</v>
      </c>
      <c r="J77" s="12">
        <v>2026</v>
      </c>
      <c r="K77" s="12" t="s">
        <v>362</v>
      </c>
      <c r="L77" s="14">
        <v>201</v>
      </c>
      <c r="M77" s="15" t="s">
        <v>363</v>
      </c>
      <c r="N77" s="15" t="s">
        <v>364</v>
      </c>
      <c r="O77" s="14" t="s">
        <v>29</v>
      </c>
      <c r="P77" s="12"/>
    </row>
    <row r="78" ht="97" customHeight="1" spans="1:16">
      <c r="A78" s="12">
        <v>74</v>
      </c>
      <c r="B78" s="14" t="s">
        <v>20</v>
      </c>
      <c r="C78" s="12" t="s">
        <v>47</v>
      </c>
      <c r="D78" s="12" t="s">
        <v>365</v>
      </c>
      <c r="E78" s="12" t="s">
        <v>366</v>
      </c>
      <c r="F78" s="13">
        <v>137.5</v>
      </c>
      <c r="G78" s="13">
        <v>137.5</v>
      </c>
      <c r="H78" s="13"/>
      <c r="I78" s="12" t="s">
        <v>24</v>
      </c>
      <c r="J78" s="12">
        <v>2026</v>
      </c>
      <c r="K78" s="12" t="s">
        <v>362</v>
      </c>
      <c r="L78" s="14">
        <v>2112</v>
      </c>
      <c r="M78" s="15" t="s">
        <v>367</v>
      </c>
      <c r="N78" s="15" t="s">
        <v>368</v>
      </c>
      <c r="O78" s="14" t="s">
        <v>29</v>
      </c>
      <c r="P78" s="12"/>
    </row>
    <row r="79" ht="110" customHeight="1" spans="1:16">
      <c r="A79" s="12">
        <v>75</v>
      </c>
      <c r="B79" s="14" t="s">
        <v>20</v>
      </c>
      <c r="C79" s="12" t="s">
        <v>47</v>
      </c>
      <c r="D79" s="12" t="s">
        <v>369</v>
      </c>
      <c r="E79" s="12" t="s">
        <v>370</v>
      </c>
      <c r="F79" s="13">
        <v>137.5</v>
      </c>
      <c r="G79" s="13">
        <v>137.5</v>
      </c>
      <c r="H79" s="13"/>
      <c r="I79" s="12" t="s">
        <v>24</v>
      </c>
      <c r="J79" s="12">
        <v>2026</v>
      </c>
      <c r="K79" s="12" t="s">
        <v>362</v>
      </c>
      <c r="L79" s="14">
        <v>352</v>
      </c>
      <c r="M79" s="15" t="s">
        <v>371</v>
      </c>
      <c r="N79" s="15" t="s">
        <v>372</v>
      </c>
      <c r="O79" s="14" t="s">
        <v>29</v>
      </c>
      <c r="P79" s="12"/>
    </row>
    <row r="80" ht="65" customHeight="1" spans="1:16">
      <c r="A80" s="12">
        <v>76</v>
      </c>
      <c r="B80" s="12" t="s">
        <v>20</v>
      </c>
      <c r="C80" s="12" t="s">
        <v>373</v>
      </c>
      <c r="D80" s="12" t="s">
        <v>374</v>
      </c>
      <c r="E80" s="12" t="s">
        <v>375</v>
      </c>
      <c r="F80" s="13">
        <v>28.8</v>
      </c>
      <c r="G80" s="13">
        <v>28.8</v>
      </c>
      <c r="H80" s="13"/>
      <c r="I80" s="12" t="s">
        <v>288</v>
      </c>
      <c r="J80" s="12">
        <v>2026</v>
      </c>
      <c r="K80" s="12" t="s">
        <v>376</v>
      </c>
      <c r="L80" s="12">
        <v>300</v>
      </c>
      <c r="M80" s="12" t="s">
        <v>377</v>
      </c>
      <c r="N80" s="12" t="s">
        <v>378</v>
      </c>
      <c r="O80" s="12" t="s">
        <v>29</v>
      </c>
      <c r="P80" s="12"/>
    </row>
    <row r="81" ht="65" customHeight="1" spans="1:16">
      <c r="A81" s="12">
        <v>77</v>
      </c>
      <c r="B81" s="12" t="s">
        <v>20</v>
      </c>
      <c r="C81" s="12" t="s">
        <v>373</v>
      </c>
      <c r="D81" s="12" t="s">
        <v>379</v>
      </c>
      <c r="E81" s="12" t="s">
        <v>380</v>
      </c>
      <c r="F81" s="13">
        <v>75.6</v>
      </c>
      <c r="G81" s="13">
        <v>75.6</v>
      </c>
      <c r="H81" s="13"/>
      <c r="I81" s="12" t="s">
        <v>288</v>
      </c>
      <c r="J81" s="12">
        <v>2026</v>
      </c>
      <c r="K81" s="12" t="s">
        <v>376</v>
      </c>
      <c r="L81" s="12">
        <v>400</v>
      </c>
      <c r="M81" s="12" t="s">
        <v>381</v>
      </c>
      <c r="N81" s="12" t="s">
        <v>382</v>
      </c>
      <c r="O81" s="12" t="s">
        <v>29</v>
      </c>
      <c r="P81" s="12"/>
    </row>
    <row r="82" ht="65" customHeight="1" spans="1:16">
      <c r="A82" s="12">
        <v>78</v>
      </c>
      <c r="B82" s="14" t="s">
        <v>20</v>
      </c>
      <c r="C82" s="12" t="s">
        <v>383</v>
      </c>
      <c r="D82" s="12" t="s">
        <v>374</v>
      </c>
      <c r="E82" s="12" t="s">
        <v>384</v>
      </c>
      <c r="F82" s="13">
        <v>85</v>
      </c>
      <c r="G82" s="13">
        <v>85</v>
      </c>
      <c r="H82" s="13"/>
      <c r="I82" s="12" t="s">
        <v>24</v>
      </c>
      <c r="J82" s="12">
        <v>2026</v>
      </c>
      <c r="K82" s="12" t="s">
        <v>376</v>
      </c>
      <c r="L82" s="12">
        <v>200</v>
      </c>
      <c r="M82" s="14" t="s">
        <v>385</v>
      </c>
      <c r="N82" s="14" t="s">
        <v>386</v>
      </c>
      <c r="O82" s="14" t="s">
        <v>29</v>
      </c>
      <c r="P82" s="12"/>
    </row>
    <row r="83" ht="82" customHeight="1" spans="1:16">
      <c r="A83" s="12">
        <v>79</v>
      </c>
      <c r="B83" s="14" t="s">
        <v>20</v>
      </c>
      <c r="C83" s="12" t="s">
        <v>47</v>
      </c>
      <c r="D83" s="12" t="s">
        <v>387</v>
      </c>
      <c r="E83" s="12" t="s">
        <v>388</v>
      </c>
      <c r="F83" s="13">
        <v>55</v>
      </c>
      <c r="G83" s="13">
        <v>55</v>
      </c>
      <c r="H83" s="13"/>
      <c r="I83" s="12" t="s">
        <v>24</v>
      </c>
      <c r="J83" s="12">
        <v>2026</v>
      </c>
      <c r="K83" s="12" t="s">
        <v>389</v>
      </c>
      <c r="L83" s="12">
        <v>63</v>
      </c>
      <c r="M83" s="12" t="s">
        <v>390</v>
      </c>
      <c r="N83" s="12" t="s">
        <v>391</v>
      </c>
      <c r="O83" s="12" t="s">
        <v>29</v>
      </c>
      <c r="P83" s="12"/>
    </row>
    <row r="84" ht="82" customHeight="1" spans="1:16">
      <c r="A84" s="12">
        <v>80</v>
      </c>
      <c r="B84" s="14" t="s">
        <v>20</v>
      </c>
      <c r="C84" s="12" t="s">
        <v>30</v>
      </c>
      <c r="D84" s="12" t="s">
        <v>392</v>
      </c>
      <c r="E84" s="12" t="s">
        <v>393</v>
      </c>
      <c r="F84" s="13">
        <v>124</v>
      </c>
      <c r="G84" s="13">
        <v>124</v>
      </c>
      <c r="H84" s="13"/>
      <c r="I84" s="12" t="s">
        <v>288</v>
      </c>
      <c r="J84" s="12">
        <v>2026</v>
      </c>
      <c r="K84" s="12" t="s">
        <v>389</v>
      </c>
      <c r="L84" s="12">
        <v>636</v>
      </c>
      <c r="M84" s="12" t="s">
        <v>394</v>
      </c>
      <c r="N84" s="12" t="s">
        <v>395</v>
      </c>
      <c r="O84" s="12" t="s">
        <v>29</v>
      </c>
      <c r="P84" s="12"/>
    </row>
    <row r="85" ht="65" customHeight="1" spans="1:16">
      <c r="A85" s="12">
        <v>81</v>
      </c>
      <c r="B85" s="12" t="s">
        <v>20</v>
      </c>
      <c r="C85" s="12" t="s">
        <v>47</v>
      </c>
      <c r="D85" s="12" t="s">
        <v>396</v>
      </c>
      <c r="E85" s="12" t="s">
        <v>397</v>
      </c>
      <c r="F85" s="13">
        <v>35</v>
      </c>
      <c r="G85" s="13">
        <v>35</v>
      </c>
      <c r="H85" s="13"/>
      <c r="I85" s="12" t="s">
        <v>24</v>
      </c>
      <c r="J85" s="12">
        <v>2026</v>
      </c>
      <c r="K85" s="12" t="s">
        <v>389</v>
      </c>
      <c r="L85" s="12">
        <v>576</v>
      </c>
      <c r="M85" s="12" t="s">
        <v>398</v>
      </c>
      <c r="N85" s="12" t="s">
        <v>399</v>
      </c>
      <c r="O85" s="12" t="s">
        <v>29</v>
      </c>
      <c r="P85" s="12"/>
    </row>
    <row r="86" ht="65" customHeight="1" spans="1:16">
      <c r="A86" s="12">
        <v>82</v>
      </c>
      <c r="B86" s="12" t="s">
        <v>20</v>
      </c>
      <c r="C86" s="14" t="s">
        <v>400</v>
      </c>
      <c r="D86" s="14" t="s">
        <v>401</v>
      </c>
      <c r="E86" s="14" t="s">
        <v>402</v>
      </c>
      <c r="F86" s="13">
        <v>15.95</v>
      </c>
      <c r="G86" s="13">
        <v>15.95</v>
      </c>
      <c r="H86" s="13"/>
      <c r="I86" s="14" t="s">
        <v>288</v>
      </c>
      <c r="J86" s="12">
        <v>2026</v>
      </c>
      <c r="K86" s="12" t="s">
        <v>403</v>
      </c>
      <c r="L86" s="14">
        <v>360</v>
      </c>
      <c r="M86" s="14" t="s">
        <v>404</v>
      </c>
      <c r="N86" s="14" t="s">
        <v>404</v>
      </c>
      <c r="O86" s="12" t="s">
        <v>29</v>
      </c>
      <c r="P86" s="12"/>
    </row>
    <row r="87" ht="80" customHeight="1" spans="1:16">
      <c r="A87" s="12">
        <v>83</v>
      </c>
      <c r="B87" s="14" t="s">
        <v>20</v>
      </c>
      <c r="C87" s="14" t="s">
        <v>405</v>
      </c>
      <c r="D87" s="14" t="s">
        <v>406</v>
      </c>
      <c r="E87" s="12" t="s">
        <v>407</v>
      </c>
      <c r="F87" s="13">
        <v>46.75</v>
      </c>
      <c r="G87" s="13">
        <v>46.75</v>
      </c>
      <c r="H87" s="13"/>
      <c r="I87" s="14" t="s">
        <v>24</v>
      </c>
      <c r="J87" s="12">
        <v>2026</v>
      </c>
      <c r="K87" s="12" t="s">
        <v>403</v>
      </c>
      <c r="L87" s="14">
        <v>181</v>
      </c>
      <c r="M87" s="12" t="s">
        <v>408</v>
      </c>
      <c r="N87" s="12" t="s">
        <v>409</v>
      </c>
      <c r="O87" s="12" t="s">
        <v>29</v>
      </c>
      <c r="P87" s="12"/>
    </row>
    <row r="88" ht="65" customHeight="1" spans="1:16">
      <c r="A88" s="12">
        <v>84</v>
      </c>
      <c r="B88" s="12" t="s">
        <v>20</v>
      </c>
      <c r="C88" s="14" t="s">
        <v>410</v>
      </c>
      <c r="D88" s="14" t="s">
        <v>411</v>
      </c>
      <c r="E88" s="14" t="s">
        <v>412</v>
      </c>
      <c r="F88" s="13">
        <v>18</v>
      </c>
      <c r="G88" s="13">
        <v>18</v>
      </c>
      <c r="H88" s="13"/>
      <c r="I88" s="14" t="s">
        <v>288</v>
      </c>
      <c r="J88" s="12">
        <v>2026</v>
      </c>
      <c r="K88" s="12" t="s">
        <v>403</v>
      </c>
      <c r="L88" s="14">
        <v>311</v>
      </c>
      <c r="M88" s="14" t="s">
        <v>413</v>
      </c>
      <c r="N88" s="12" t="s">
        <v>414</v>
      </c>
      <c r="O88" s="12" t="s">
        <v>29</v>
      </c>
      <c r="P88" s="12"/>
    </row>
    <row r="89" ht="65" customHeight="1" spans="1:16">
      <c r="A89" s="12">
        <v>85</v>
      </c>
      <c r="B89" s="14" t="s">
        <v>20</v>
      </c>
      <c r="C89" s="12" t="s">
        <v>47</v>
      </c>
      <c r="D89" s="12" t="s">
        <v>415</v>
      </c>
      <c r="E89" s="12" t="s">
        <v>416</v>
      </c>
      <c r="F89" s="13">
        <v>106.25</v>
      </c>
      <c r="G89" s="13">
        <v>106.25</v>
      </c>
      <c r="H89" s="13"/>
      <c r="I89" s="12" t="s">
        <v>24</v>
      </c>
      <c r="J89" s="12">
        <v>2026</v>
      </c>
      <c r="K89" s="12" t="s">
        <v>108</v>
      </c>
      <c r="L89" s="12" t="s">
        <v>417</v>
      </c>
      <c r="M89" s="12" t="s">
        <v>418</v>
      </c>
      <c r="N89" s="12" t="s">
        <v>419</v>
      </c>
      <c r="O89" s="14" t="s">
        <v>29</v>
      </c>
      <c r="P89" s="12"/>
    </row>
    <row r="90" ht="65" customHeight="1" spans="1:16">
      <c r="A90" s="12">
        <v>86</v>
      </c>
      <c r="B90" s="14" t="s">
        <v>20</v>
      </c>
      <c r="C90" s="12" t="s">
        <v>47</v>
      </c>
      <c r="D90" s="12" t="s">
        <v>106</v>
      </c>
      <c r="E90" s="12" t="s">
        <v>107</v>
      </c>
      <c r="F90" s="13">
        <v>93.5</v>
      </c>
      <c r="G90" s="13">
        <v>93.5</v>
      </c>
      <c r="H90" s="13"/>
      <c r="I90" s="12" t="s">
        <v>24</v>
      </c>
      <c r="J90" s="12">
        <v>2026</v>
      </c>
      <c r="K90" s="12" t="s">
        <v>108</v>
      </c>
      <c r="L90" s="12" t="s">
        <v>109</v>
      </c>
      <c r="M90" s="12" t="s">
        <v>110</v>
      </c>
      <c r="N90" s="12" t="s">
        <v>111</v>
      </c>
      <c r="O90" s="14" t="s">
        <v>29</v>
      </c>
      <c r="P90" s="12"/>
    </row>
    <row r="91" ht="80" customHeight="1" spans="1:16">
      <c r="A91" s="12">
        <v>87</v>
      </c>
      <c r="B91" s="14" t="s">
        <v>20</v>
      </c>
      <c r="C91" s="12" t="s">
        <v>30</v>
      </c>
      <c r="D91" s="12" t="s">
        <v>420</v>
      </c>
      <c r="E91" s="12" t="s">
        <v>421</v>
      </c>
      <c r="F91" s="13">
        <v>85</v>
      </c>
      <c r="G91" s="13">
        <v>85</v>
      </c>
      <c r="H91" s="13"/>
      <c r="I91" s="12" t="s">
        <v>24</v>
      </c>
      <c r="J91" s="12">
        <v>2026</v>
      </c>
      <c r="K91" s="12" t="s">
        <v>108</v>
      </c>
      <c r="L91" s="12" t="s">
        <v>422</v>
      </c>
      <c r="M91" s="12" t="s">
        <v>423</v>
      </c>
      <c r="N91" s="12" t="s">
        <v>424</v>
      </c>
      <c r="O91" s="14" t="s">
        <v>29</v>
      </c>
      <c r="P91" s="12"/>
    </row>
    <row r="92" ht="85" customHeight="1" spans="1:16">
      <c r="A92" s="12">
        <v>88</v>
      </c>
      <c r="B92" s="14" t="s">
        <v>20</v>
      </c>
      <c r="C92" s="12" t="s">
        <v>47</v>
      </c>
      <c r="D92" s="12" t="s">
        <v>425</v>
      </c>
      <c r="E92" s="12" t="s">
        <v>426</v>
      </c>
      <c r="F92" s="13">
        <v>110.5</v>
      </c>
      <c r="G92" s="13">
        <v>110.5</v>
      </c>
      <c r="H92" s="13"/>
      <c r="I92" s="12" t="s">
        <v>24</v>
      </c>
      <c r="J92" s="12">
        <v>2026</v>
      </c>
      <c r="K92" s="12" t="s">
        <v>427</v>
      </c>
      <c r="L92" s="14">
        <v>421</v>
      </c>
      <c r="M92" s="15" t="s">
        <v>428</v>
      </c>
      <c r="N92" s="15" t="s">
        <v>429</v>
      </c>
      <c r="O92" s="14" t="s">
        <v>29</v>
      </c>
      <c r="P92" s="12"/>
    </row>
    <row r="93" ht="65" customHeight="1" spans="1:16">
      <c r="A93" s="12">
        <v>89</v>
      </c>
      <c r="B93" s="12" t="s">
        <v>20</v>
      </c>
      <c r="C93" s="12" t="s">
        <v>430</v>
      </c>
      <c r="D93" s="12" t="s">
        <v>431</v>
      </c>
      <c r="E93" s="12" t="s">
        <v>432</v>
      </c>
      <c r="F93" s="13">
        <v>44.3</v>
      </c>
      <c r="G93" s="13">
        <v>44.3</v>
      </c>
      <c r="H93" s="13"/>
      <c r="I93" s="12" t="s">
        <v>24</v>
      </c>
      <c r="J93" s="12">
        <v>2026</v>
      </c>
      <c r="K93" s="12" t="s">
        <v>427</v>
      </c>
      <c r="L93" s="12">
        <v>163</v>
      </c>
      <c r="M93" s="12" t="s">
        <v>433</v>
      </c>
      <c r="N93" s="12" t="s">
        <v>434</v>
      </c>
      <c r="O93" s="12" t="s">
        <v>29</v>
      </c>
      <c r="P93" s="12"/>
    </row>
    <row r="94" ht="65" customHeight="1" spans="1:16">
      <c r="A94" s="12">
        <v>90</v>
      </c>
      <c r="B94" s="12" t="s">
        <v>20</v>
      </c>
      <c r="C94" s="12" t="s">
        <v>430</v>
      </c>
      <c r="D94" s="12" t="s">
        <v>435</v>
      </c>
      <c r="E94" s="12" t="s">
        <v>436</v>
      </c>
      <c r="F94" s="13">
        <v>38.5</v>
      </c>
      <c r="G94" s="13">
        <v>38.5</v>
      </c>
      <c r="H94" s="13"/>
      <c r="I94" s="12" t="s">
        <v>24</v>
      </c>
      <c r="J94" s="12">
        <v>2026</v>
      </c>
      <c r="K94" s="12" t="s">
        <v>427</v>
      </c>
      <c r="L94" s="12">
        <v>1864</v>
      </c>
      <c r="M94" s="12" t="s">
        <v>433</v>
      </c>
      <c r="N94" s="12" t="s">
        <v>437</v>
      </c>
      <c r="O94" s="12" t="s">
        <v>29</v>
      </c>
      <c r="P94" s="12"/>
    </row>
    <row r="95" ht="81" customHeight="1" spans="1:16">
      <c r="A95" s="12">
        <v>91</v>
      </c>
      <c r="B95" s="12" t="s">
        <v>20</v>
      </c>
      <c r="C95" s="12" t="s">
        <v>438</v>
      </c>
      <c r="D95" s="12" t="s">
        <v>439</v>
      </c>
      <c r="E95" s="12" t="s">
        <v>440</v>
      </c>
      <c r="F95" s="13">
        <v>54</v>
      </c>
      <c r="G95" s="13">
        <v>54</v>
      </c>
      <c r="H95" s="13"/>
      <c r="I95" s="12" t="s">
        <v>24</v>
      </c>
      <c r="J95" s="12">
        <v>2026</v>
      </c>
      <c r="K95" s="12" t="s">
        <v>441</v>
      </c>
      <c r="L95" s="12">
        <v>1100</v>
      </c>
      <c r="M95" s="12" t="s">
        <v>442</v>
      </c>
      <c r="N95" s="12" t="s">
        <v>443</v>
      </c>
      <c r="O95" s="12" t="s">
        <v>29</v>
      </c>
      <c r="P95" s="12"/>
    </row>
    <row r="96" ht="81" customHeight="1" spans="1:16">
      <c r="A96" s="12">
        <v>92</v>
      </c>
      <c r="B96" s="12" t="s">
        <v>20</v>
      </c>
      <c r="C96" s="12" t="s">
        <v>444</v>
      </c>
      <c r="D96" s="12" t="s">
        <v>445</v>
      </c>
      <c r="E96" s="12" t="s">
        <v>446</v>
      </c>
      <c r="F96" s="13">
        <v>30</v>
      </c>
      <c r="G96" s="13">
        <v>30</v>
      </c>
      <c r="H96" s="13"/>
      <c r="I96" s="12" t="s">
        <v>24</v>
      </c>
      <c r="J96" s="12">
        <v>2026</v>
      </c>
      <c r="K96" s="12" t="s">
        <v>441</v>
      </c>
      <c r="L96" s="12">
        <v>750</v>
      </c>
      <c r="M96" s="12" t="s">
        <v>447</v>
      </c>
      <c r="N96" s="12" t="s">
        <v>448</v>
      </c>
      <c r="O96" s="12" t="s">
        <v>29</v>
      </c>
      <c r="P96" s="12"/>
    </row>
    <row r="97" ht="72" customHeight="1" spans="1:16">
      <c r="A97" s="12">
        <v>93</v>
      </c>
      <c r="B97" s="12" t="s">
        <v>20</v>
      </c>
      <c r="C97" s="12" t="s">
        <v>47</v>
      </c>
      <c r="D97" s="12" t="s">
        <v>449</v>
      </c>
      <c r="E97" s="12" t="s">
        <v>450</v>
      </c>
      <c r="F97" s="13">
        <v>93.5</v>
      </c>
      <c r="G97" s="13">
        <v>93.5</v>
      </c>
      <c r="H97" s="13"/>
      <c r="I97" s="12" t="s">
        <v>24</v>
      </c>
      <c r="J97" s="12">
        <v>2026</v>
      </c>
      <c r="K97" s="12" t="s">
        <v>441</v>
      </c>
      <c r="L97" s="12">
        <v>133</v>
      </c>
      <c r="M97" s="12" t="s">
        <v>451</v>
      </c>
      <c r="N97" s="12" t="s">
        <v>452</v>
      </c>
      <c r="O97" s="12" t="s">
        <v>29</v>
      </c>
      <c r="P97" s="12"/>
    </row>
    <row r="98" ht="65" customHeight="1" spans="1:16">
      <c r="A98" s="12">
        <v>94</v>
      </c>
      <c r="B98" s="14" t="s">
        <v>20</v>
      </c>
      <c r="C98" s="12" t="s">
        <v>453</v>
      </c>
      <c r="D98" s="12" t="s">
        <v>454</v>
      </c>
      <c r="E98" s="12" t="s">
        <v>455</v>
      </c>
      <c r="F98" s="13">
        <v>275</v>
      </c>
      <c r="G98" s="13">
        <v>275</v>
      </c>
      <c r="H98" s="13"/>
      <c r="I98" s="12" t="s">
        <v>153</v>
      </c>
      <c r="J98" s="12">
        <v>2026</v>
      </c>
      <c r="K98" s="12" t="s">
        <v>456</v>
      </c>
      <c r="L98" s="14">
        <v>350</v>
      </c>
      <c r="M98" s="15" t="s">
        <v>457</v>
      </c>
      <c r="N98" s="15" t="s">
        <v>458</v>
      </c>
      <c r="O98" s="14" t="s">
        <v>29</v>
      </c>
      <c r="P98" s="12"/>
    </row>
    <row r="99" ht="65" customHeight="1" spans="1:16">
      <c r="A99" s="12">
        <v>95</v>
      </c>
      <c r="B99" s="14" t="s">
        <v>20</v>
      </c>
      <c r="C99" s="12" t="s">
        <v>47</v>
      </c>
      <c r="D99" s="12" t="s">
        <v>454</v>
      </c>
      <c r="E99" s="12" t="s">
        <v>459</v>
      </c>
      <c r="F99" s="13">
        <v>170</v>
      </c>
      <c r="G99" s="13">
        <v>170</v>
      </c>
      <c r="H99" s="13"/>
      <c r="I99" s="12" t="s">
        <v>24</v>
      </c>
      <c r="J99" s="12">
        <v>2026</v>
      </c>
      <c r="K99" s="12" t="s">
        <v>456</v>
      </c>
      <c r="L99" s="14">
        <v>210</v>
      </c>
      <c r="M99" s="15" t="s">
        <v>460</v>
      </c>
      <c r="N99" s="15" t="s">
        <v>461</v>
      </c>
      <c r="O99" s="14" t="s">
        <v>29</v>
      </c>
      <c r="P99" s="12"/>
    </row>
    <row r="100" ht="65" customHeight="1" spans="1:16">
      <c r="A100" s="12">
        <v>96</v>
      </c>
      <c r="B100" s="14" t="s">
        <v>20</v>
      </c>
      <c r="C100" s="12" t="s">
        <v>47</v>
      </c>
      <c r="D100" s="12" t="s">
        <v>462</v>
      </c>
      <c r="E100" s="12" t="s">
        <v>463</v>
      </c>
      <c r="F100" s="13">
        <v>76.5</v>
      </c>
      <c r="G100" s="13">
        <v>76.5</v>
      </c>
      <c r="H100" s="13"/>
      <c r="I100" s="12" t="s">
        <v>24</v>
      </c>
      <c r="J100" s="12">
        <v>2026</v>
      </c>
      <c r="K100" s="12" t="s">
        <v>456</v>
      </c>
      <c r="L100" s="14">
        <v>78</v>
      </c>
      <c r="M100" s="15" t="s">
        <v>464</v>
      </c>
      <c r="N100" s="15" t="s">
        <v>465</v>
      </c>
      <c r="O100" s="14" t="s">
        <v>29</v>
      </c>
      <c r="P100" s="12"/>
    </row>
    <row r="101" ht="65" customHeight="1" spans="1:16">
      <c r="A101" s="12">
        <v>97</v>
      </c>
      <c r="B101" s="14" t="s">
        <v>20</v>
      </c>
      <c r="C101" s="12" t="s">
        <v>466</v>
      </c>
      <c r="D101" s="12" t="s">
        <v>467</v>
      </c>
      <c r="E101" s="12" t="s">
        <v>468</v>
      </c>
      <c r="F101" s="13">
        <v>34.5</v>
      </c>
      <c r="G101" s="13">
        <v>34.5</v>
      </c>
      <c r="H101" s="13"/>
      <c r="I101" s="12" t="s">
        <v>469</v>
      </c>
      <c r="J101" s="12">
        <v>2026</v>
      </c>
      <c r="K101" s="12" t="s">
        <v>470</v>
      </c>
      <c r="L101" s="12">
        <v>1332</v>
      </c>
      <c r="M101" s="12" t="s">
        <v>471</v>
      </c>
      <c r="N101" s="12" t="s">
        <v>472</v>
      </c>
      <c r="O101" s="12" t="s">
        <v>29</v>
      </c>
      <c r="P101" s="12"/>
    </row>
    <row r="102" ht="82" customHeight="1" spans="1:16">
      <c r="A102" s="12">
        <v>98</v>
      </c>
      <c r="B102" s="14" t="s">
        <v>20</v>
      </c>
      <c r="C102" s="12" t="s">
        <v>473</v>
      </c>
      <c r="D102" s="12" t="s">
        <v>474</v>
      </c>
      <c r="E102" s="12" t="s">
        <v>475</v>
      </c>
      <c r="F102" s="13">
        <v>91.8</v>
      </c>
      <c r="G102" s="13">
        <v>91.8</v>
      </c>
      <c r="H102" s="13"/>
      <c r="I102" s="12" t="s">
        <v>24</v>
      </c>
      <c r="J102" s="12">
        <v>2026</v>
      </c>
      <c r="K102" s="12" t="s">
        <v>470</v>
      </c>
      <c r="L102" s="12">
        <v>233</v>
      </c>
      <c r="M102" s="12" t="s">
        <v>476</v>
      </c>
      <c r="N102" s="12" t="s">
        <v>477</v>
      </c>
      <c r="O102" s="12" t="s">
        <v>29</v>
      </c>
      <c r="P102" s="12"/>
    </row>
    <row r="103" ht="65" customHeight="1" spans="1:16">
      <c r="A103" s="12">
        <v>99</v>
      </c>
      <c r="B103" s="12" t="s">
        <v>20</v>
      </c>
      <c r="C103" s="12" t="s">
        <v>444</v>
      </c>
      <c r="D103" s="12" t="s">
        <v>478</v>
      </c>
      <c r="E103" s="12" t="s">
        <v>479</v>
      </c>
      <c r="F103" s="13">
        <v>95</v>
      </c>
      <c r="G103" s="13">
        <v>95</v>
      </c>
      <c r="H103" s="13"/>
      <c r="I103" s="12" t="s">
        <v>43</v>
      </c>
      <c r="J103" s="12">
        <v>2026</v>
      </c>
      <c r="K103" s="12" t="s">
        <v>480</v>
      </c>
      <c r="L103" s="12">
        <v>10860</v>
      </c>
      <c r="M103" s="12" t="s">
        <v>481</v>
      </c>
      <c r="N103" s="12" t="s">
        <v>482</v>
      </c>
      <c r="O103" s="12" t="s">
        <v>29</v>
      </c>
      <c r="P103" s="12"/>
    </row>
    <row r="104" ht="65" customHeight="1" spans="1:16">
      <c r="A104" s="12">
        <v>100</v>
      </c>
      <c r="B104" s="12" t="s">
        <v>20</v>
      </c>
      <c r="C104" s="12" t="s">
        <v>438</v>
      </c>
      <c r="D104" s="12" t="s">
        <v>483</v>
      </c>
      <c r="E104" s="12" t="s">
        <v>484</v>
      </c>
      <c r="F104" s="13">
        <v>95.4</v>
      </c>
      <c r="G104" s="13">
        <v>95.4</v>
      </c>
      <c r="H104" s="13"/>
      <c r="I104" s="12" t="s">
        <v>288</v>
      </c>
      <c r="J104" s="12">
        <v>2026</v>
      </c>
      <c r="K104" s="12" t="s">
        <v>480</v>
      </c>
      <c r="L104" s="12">
        <v>1350</v>
      </c>
      <c r="M104" s="12" t="s">
        <v>485</v>
      </c>
      <c r="N104" s="12" t="s">
        <v>486</v>
      </c>
      <c r="O104" s="12" t="s">
        <v>29</v>
      </c>
      <c r="P104" s="12"/>
    </row>
    <row r="105" ht="65" customHeight="1" spans="1:16">
      <c r="A105" s="12">
        <v>101</v>
      </c>
      <c r="B105" s="12" t="s">
        <v>20</v>
      </c>
      <c r="C105" s="12" t="s">
        <v>444</v>
      </c>
      <c r="D105" s="12" t="s">
        <v>487</v>
      </c>
      <c r="E105" s="12" t="s">
        <v>488</v>
      </c>
      <c r="F105" s="13">
        <v>85</v>
      </c>
      <c r="G105" s="13">
        <v>85</v>
      </c>
      <c r="H105" s="13"/>
      <c r="I105" s="12" t="s">
        <v>24</v>
      </c>
      <c r="J105" s="12">
        <v>2026</v>
      </c>
      <c r="K105" s="12" t="s">
        <v>480</v>
      </c>
      <c r="L105" s="12">
        <v>1680</v>
      </c>
      <c r="M105" s="12" t="s">
        <v>489</v>
      </c>
      <c r="N105" s="12" t="s">
        <v>486</v>
      </c>
      <c r="O105" s="12" t="s">
        <v>29</v>
      </c>
      <c r="P105" s="12"/>
    </row>
    <row r="106" ht="65" customHeight="1" spans="1:16">
      <c r="A106" s="12">
        <v>102</v>
      </c>
      <c r="B106" s="12" t="s">
        <v>490</v>
      </c>
      <c r="C106" s="12" t="s">
        <v>491</v>
      </c>
      <c r="D106" s="12" t="s">
        <v>492</v>
      </c>
      <c r="E106" s="12" t="s">
        <v>493</v>
      </c>
      <c r="F106" s="13">
        <v>240</v>
      </c>
      <c r="G106" s="13">
        <v>240</v>
      </c>
      <c r="H106" s="13"/>
      <c r="I106" s="12" t="s">
        <v>494</v>
      </c>
      <c r="J106" s="12">
        <v>2026</v>
      </c>
      <c r="K106" s="12" t="s">
        <v>495</v>
      </c>
      <c r="L106" s="12"/>
      <c r="M106" s="12" t="s">
        <v>496</v>
      </c>
      <c r="N106" s="12" t="s">
        <v>497</v>
      </c>
      <c r="O106" s="12" t="s">
        <v>29</v>
      </c>
      <c r="P106" s="12"/>
    </row>
    <row r="107" ht="65" customHeight="1" spans="1:16">
      <c r="A107" s="12">
        <v>103</v>
      </c>
      <c r="B107" s="16" t="s">
        <v>20</v>
      </c>
      <c r="C107" s="16" t="s">
        <v>498</v>
      </c>
      <c r="D107" s="16" t="s">
        <v>499</v>
      </c>
      <c r="E107" s="16" t="s">
        <v>500</v>
      </c>
      <c r="F107" s="17">
        <v>450</v>
      </c>
      <c r="G107" s="17">
        <v>400</v>
      </c>
      <c r="H107" s="17">
        <v>50</v>
      </c>
      <c r="I107" s="16" t="s">
        <v>288</v>
      </c>
      <c r="J107" s="16">
        <v>2026</v>
      </c>
      <c r="K107" s="16" t="s">
        <v>376</v>
      </c>
      <c r="L107" s="16">
        <v>166</v>
      </c>
      <c r="M107" s="16" t="s">
        <v>501</v>
      </c>
      <c r="N107" s="16" t="s">
        <v>502</v>
      </c>
      <c r="O107" s="16" t="s">
        <v>503</v>
      </c>
      <c r="P107" s="16"/>
    </row>
    <row r="108" ht="65" customHeight="1" spans="1:16">
      <c r="A108" s="12">
        <v>104</v>
      </c>
      <c r="B108" s="16" t="s">
        <v>20</v>
      </c>
      <c r="C108" s="16" t="s">
        <v>504</v>
      </c>
      <c r="D108" s="16" t="s">
        <v>505</v>
      </c>
      <c r="E108" s="16" t="s">
        <v>506</v>
      </c>
      <c r="F108" s="17">
        <v>440</v>
      </c>
      <c r="G108" s="17">
        <v>393</v>
      </c>
      <c r="H108" s="17">
        <v>47</v>
      </c>
      <c r="I108" s="16" t="s">
        <v>288</v>
      </c>
      <c r="J108" s="16">
        <v>2026</v>
      </c>
      <c r="K108" s="18" t="s">
        <v>193</v>
      </c>
      <c r="L108" s="16">
        <v>169</v>
      </c>
      <c r="M108" s="16" t="s">
        <v>507</v>
      </c>
      <c r="N108" s="16" t="s">
        <v>508</v>
      </c>
      <c r="O108" s="16" t="s">
        <v>503</v>
      </c>
      <c r="P108" s="16"/>
    </row>
    <row r="109" ht="65" customHeight="1" spans="1:16">
      <c r="A109" s="12">
        <v>105</v>
      </c>
      <c r="B109" s="16" t="s">
        <v>509</v>
      </c>
      <c r="C109" s="16" t="s">
        <v>510</v>
      </c>
      <c r="D109" s="16" t="s">
        <v>483</v>
      </c>
      <c r="E109" s="16" t="s">
        <v>511</v>
      </c>
      <c r="F109" s="17">
        <v>170</v>
      </c>
      <c r="G109" s="17">
        <v>170</v>
      </c>
      <c r="H109" s="17"/>
      <c r="I109" s="16" t="s">
        <v>153</v>
      </c>
      <c r="J109" s="16">
        <v>2026</v>
      </c>
      <c r="K109" s="16" t="s">
        <v>480</v>
      </c>
      <c r="L109" s="16">
        <v>1410</v>
      </c>
      <c r="M109" s="16" t="s">
        <v>512</v>
      </c>
      <c r="N109" s="16" t="s">
        <v>512</v>
      </c>
      <c r="O109" s="16" t="s">
        <v>503</v>
      </c>
      <c r="P109" s="16"/>
    </row>
    <row r="110" ht="65" customHeight="1" spans="1:16">
      <c r="A110" s="12">
        <v>106</v>
      </c>
      <c r="B110" s="16" t="s">
        <v>20</v>
      </c>
      <c r="C110" s="16" t="s">
        <v>513</v>
      </c>
      <c r="D110" s="16" t="s">
        <v>514</v>
      </c>
      <c r="E110" s="16" t="s">
        <v>515</v>
      </c>
      <c r="F110" s="17">
        <v>300</v>
      </c>
      <c r="G110" s="17">
        <v>300</v>
      </c>
      <c r="H110" s="17"/>
      <c r="I110" s="16" t="s">
        <v>24</v>
      </c>
      <c r="J110" s="16">
        <v>2026</v>
      </c>
      <c r="K110" s="16" t="s">
        <v>403</v>
      </c>
      <c r="L110" s="16">
        <v>1485</v>
      </c>
      <c r="M110" s="16" t="s">
        <v>516</v>
      </c>
      <c r="N110" s="16" t="s">
        <v>516</v>
      </c>
      <c r="O110" s="16" t="s">
        <v>503</v>
      </c>
      <c r="P110" s="16"/>
    </row>
    <row r="111" ht="94" customHeight="1" spans="1:16">
      <c r="A111" s="12">
        <v>107</v>
      </c>
      <c r="B111" s="16" t="s">
        <v>20</v>
      </c>
      <c r="C111" s="16" t="s">
        <v>517</v>
      </c>
      <c r="D111" s="16" t="s">
        <v>518</v>
      </c>
      <c r="E111" s="16" t="s">
        <v>519</v>
      </c>
      <c r="F111" s="17">
        <v>90</v>
      </c>
      <c r="G111" s="17">
        <v>90</v>
      </c>
      <c r="H111" s="17"/>
      <c r="I111" s="16" t="s">
        <v>24</v>
      </c>
      <c r="J111" s="16">
        <v>2026</v>
      </c>
      <c r="K111" s="16" t="s">
        <v>403</v>
      </c>
      <c r="L111" s="16">
        <v>832</v>
      </c>
      <c r="M111" s="16" t="s">
        <v>520</v>
      </c>
      <c r="N111" s="16" t="s">
        <v>521</v>
      </c>
      <c r="O111" s="16" t="s">
        <v>503</v>
      </c>
      <c r="P111" s="16"/>
    </row>
    <row r="112" ht="65" customHeight="1" spans="1:16">
      <c r="A112" s="12">
        <v>108</v>
      </c>
      <c r="B112" s="12" t="s">
        <v>509</v>
      </c>
      <c r="C112" s="12" t="s">
        <v>522</v>
      </c>
      <c r="D112" s="12" t="s">
        <v>355</v>
      </c>
      <c r="E112" s="12" t="s">
        <v>523</v>
      </c>
      <c r="F112" s="13">
        <v>500</v>
      </c>
      <c r="G112" s="13">
        <v>150</v>
      </c>
      <c r="H112" s="13">
        <v>350</v>
      </c>
      <c r="I112" s="12" t="s">
        <v>24</v>
      </c>
      <c r="J112" s="12">
        <v>2026</v>
      </c>
      <c r="K112" s="12" t="s">
        <v>347</v>
      </c>
      <c r="L112" s="19" t="s">
        <v>357</v>
      </c>
      <c r="M112" s="19" t="s">
        <v>524</v>
      </c>
      <c r="N112" s="19" t="s">
        <v>525</v>
      </c>
      <c r="O112" s="19" t="s">
        <v>526</v>
      </c>
      <c r="P112" s="19"/>
    </row>
    <row r="113" ht="65" customHeight="1" spans="1:16">
      <c r="A113" s="12">
        <v>109</v>
      </c>
      <c r="B113" s="19" t="s">
        <v>509</v>
      </c>
      <c r="C113" s="19" t="s">
        <v>527</v>
      </c>
      <c r="D113" s="19" t="s">
        <v>528</v>
      </c>
      <c r="E113" s="19" t="s">
        <v>529</v>
      </c>
      <c r="F113" s="20">
        <v>10</v>
      </c>
      <c r="G113" s="20">
        <v>10</v>
      </c>
      <c r="H113" s="20"/>
      <c r="I113" s="19" t="s">
        <v>24</v>
      </c>
      <c r="J113" s="19">
        <v>2026</v>
      </c>
      <c r="K113" s="19" t="s">
        <v>156</v>
      </c>
      <c r="L113" s="19" t="s">
        <v>530</v>
      </c>
      <c r="M113" s="19" t="s">
        <v>531</v>
      </c>
      <c r="N113" s="19"/>
      <c r="O113" s="19" t="s">
        <v>526</v>
      </c>
      <c r="P113" s="19"/>
    </row>
    <row r="114" ht="65" customHeight="1" spans="1:16">
      <c r="A114" s="12">
        <v>110</v>
      </c>
      <c r="B114" s="19" t="s">
        <v>509</v>
      </c>
      <c r="C114" s="19" t="s">
        <v>527</v>
      </c>
      <c r="D114" s="19" t="s">
        <v>532</v>
      </c>
      <c r="E114" s="19" t="s">
        <v>529</v>
      </c>
      <c r="F114" s="20">
        <v>10</v>
      </c>
      <c r="G114" s="20">
        <v>10</v>
      </c>
      <c r="H114" s="20"/>
      <c r="I114" s="19" t="s">
        <v>24</v>
      </c>
      <c r="J114" s="19">
        <v>2026</v>
      </c>
      <c r="K114" s="19" t="s">
        <v>156</v>
      </c>
      <c r="L114" s="19" t="s">
        <v>533</v>
      </c>
      <c r="M114" s="19" t="s">
        <v>534</v>
      </c>
      <c r="N114" s="19"/>
      <c r="O114" s="19" t="s">
        <v>526</v>
      </c>
      <c r="P114" s="19"/>
    </row>
    <row r="115" ht="65" customHeight="1" spans="1:16">
      <c r="A115" s="12">
        <v>111</v>
      </c>
      <c r="B115" s="19" t="s">
        <v>509</v>
      </c>
      <c r="C115" s="19" t="s">
        <v>527</v>
      </c>
      <c r="D115" s="19" t="s">
        <v>535</v>
      </c>
      <c r="E115" s="19" t="s">
        <v>529</v>
      </c>
      <c r="F115" s="20">
        <v>10</v>
      </c>
      <c r="G115" s="20">
        <v>10</v>
      </c>
      <c r="H115" s="20"/>
      <c r="I115" s="19" t="s">
        <v>24</v>
      </c>
      <c r="J115" s="19">
        <v>2026</v>
      </c>
      <c r="K115" s="19" t="s">
        <v>156</v>
      </c>
      <c r="L115" s="19" t="s">
        <v>536</v>
      </c>
      <c r="M115" s="19" t="s">
        <v>537</v>
      </c>
      <c r="N115" s="19"/>
      <c r="O115" s="19" t="s">
        <v>526</v>
      </c>
      <c r="P115" s="19"/>
    </row>
    <row r="116" ht="120" customHeight="1" spans="1:16">
      <c r="A116" s="12">
        <v>112</v>
      </c>
      <c r="B116" s="19" t="s">
        <v>509</v>
      </c>
      <c r="C116" s="19" t="s">
        <v>538</v>
      </c>
      <c r="D116" s="19" t="s">
        <v>539</v>
      </c>
      <c r="E116" s="19" t="s">
        <v>540</v>
      </c>
      <c r="F116" s="20">
        <v>300</v>
      </c>
      <c r="G116" s="20">
        <v>90</v>
      </c>
      <c r="H116" s="20">
        <v>210</v>
      </c>
      <c r="I116" s="19" t="s">
        <v>541</v>
      </c>
      <c r="J116" s="19">
        <v>2026</v>
      </c>
      <c r="K116" s="19" t="s">
        <v>156</v>
      </c>
      <c r="L116" s="19" t="s">
        <v>542</v>
      </c>
      <c r="M116" s="19" t="s">
        <v>543</v>
      </c>
      <c r="N116" s="19"/>
      <c r="O116" s="19" t="s">
        <v>526</v>
      </c>
      <c r="P116" s="19"/>
    </row>
    <row r="117" ht="120" customHeight="1" spans="1:16">
      <c r="A117" s="12">
        <v>113</v>
      </c>
      <c r="B117" s="19" t="s">
        <v>509</v>
      </c>
      <c r="C117" s="19" t="s">
        <v>538</v>
      </c>
      <c r="D117" s="19" t="s">
        <v>544</v>
      </c>
      <c r="E117" s="19" t="s">
        <v>545</v>
      </c>
      <c r="F117" s="20">
        <v>80</v>
      </c>
      <c r="G117" s="20">
        <v>24</v>
      </c>
      <c r="H117" s="20">
        <v>56</v>
      </c>
      <c r="I117" s="19" t="s">
        <v>24</v>
      </c>
      <c r="J117" s="19">
        <v>2026</v>
      </c>
      <c r="K117" s="19" t="s">
        <v>156</v>
      </c>
      <c r="L117" s="19" t="s">
        <v>542</v>
      </c>
      <c r="M117" s="19" t="s">
        <v>543</v>
      </c>
      <c r="N117" s="19"/>
      <c r="O117" s="19" t="s">
        <v>526</v>
      </c>
      <c r="P117" s="19"/>
    </row>
    <row r="118" ht="109" customHeight="1" spans="1:16">
      <c r="A118" s="12">
        <v>114</v>
      </c>
      <c r="B118" s="19" t="s">
        <v>509</v>
      </c>
      <c r="C118" s="19" t="s">
        <v>538</v>
      </c>
      <c r="D118" s="19" t="s">
        <v>546</v>
      </c>
      <c r="E118" s="19" t="s">
        <v>547</v>
      </c>
      <c r="F118" s="20">
        <v>60</v>
      </c>
      <c r="G118" s="20">
        <v>18</v>
      </c>
      <c r="H118" s="20">
        <v>42</v>
      </c>
      <c r="I118" s="19" t="s">
        <v>24</v>
      </c>
      <c r="J118" s="19">
        <v>2026</v>
      </c>
      <c r="K118" s="21" t="s">
        <v>156</v>
      </c>
      <c r="L118" s="19" t="s">
        <v>548</v>
      </c>
      <c r="M118" s="19" t="s">
        <v>549</v>
      </c>
      <c r="N118" s="19"/>
      <c r="O118" s="19" t="s">
        <v>526</v>
      </c>
      <c r="P118" s="19"/>
    </row>
    <row r="119" ht="104" customHeight="1" spans="1:16">
      <c r="A119" s="12">
        <v>115</v>
      </c>
      <c r="B119" s="19" t="s">
        <v>509</v>
      </c>
      <c r="C119" s="19" t="s">
        <v>538</v>
      </c>
      <c r="D119" s="19" t="s">
        <v>528</v>
      </c>
      <c r="E119" s="19" t="s">
        <v>550</v>
      </c>
      <c r="F119" s="20">
        <v>60</v>
      </c>
      <c r="G119" s="20">
        <v>18</v>
      </c>
      <c r="H119" s="20">
        <v>42</v>
      </c>
      <c r="I119" s="19" t="s">
        <v>288</v>
      </c>
      <c r="J119" s="19">
        <v>2026</v>
      </c>
      <c r="K119" s="21" t="s">
        <v>156</v>
      </c>
      <c r="L119" s="19" t="s">
        <v>551</v>
      </c>
      <c r="M119" s="19" t="s">
        <v>552</v>
      </c>
      <c r="N119" s="19"/>
      <c r="O119" s="19" t="s">
        <v>526</v>
      </c>
      <c r="P119" s="19"/>
    </row>
    <row r="120" ht="65" customHeight="1" spans="1:16">
      <c r="A120" s="12">
        <v>116</v>
      </c>
      <c r="B120" s="19" t="s">
        <v>509</v>
      </c>
      <c r="C120" s="19" t="s">
        <v>538</v>
      </c>
      <c r="D120" s="19" t="s">
        <v>539</v>
      </c>
      <c r="E120" s="19" t="s">
        <v>553</v>
      </c>
      <c r="F120" s="20">
        <v>20</v>
      </c>
      <c r="G120" s="20">
        <v>6</v>
      </c>
      <c r="H120" s="20">
        <v>14</v>
      </c>
      <c r="I120" s="19" t="s">
        <v>24</v>
      </c>
      <c r="J120" s="19">
        <v>2026</v>
      </c>
      <c r="K120" s="21" t="s">
        <v>156</v>
      </c>
      <c r="L120" s="19" t="s">
        <v>554</v>
      </c>
      <c r="M120" s="19" t="s">
        <v>555</v>
      </c>
      <c r="N120" s="19"/>
      <c r="O120" s="19" t="s">
        <v>526</v>
      </c>
      <c r="P120" s="19"/>
    </row>
    <row r="121" ht="151" customHeight="1" spans="1:16">
      <c r="A121" s="12">
        <v>117</v>
      </c>
      <c r="B121" s="19" t="s">
        <v>509</v>
      </c>
      <c r="C121" s="19" t="s">
        <v>538</v>
      </c>
      <c r="D121" s="19" t="s">
        <v>544</v>
      </c>
      <c r="E121" s="19" t="s">
        <v>556</v>
      </c>
      <c r="F121" s="20">
        <v>60</v>
      </c>
      <c r="G121" s="20">
        <v>18</v>
      </c>
      <c r="H121" s="20">
        <v>42</v>
      </c>
      <c r="I121" s="19" t="s">
        <v>24</v>
      </c>
      <c r="J121" s="19">
        <v>2026</v>
      </c>
      <c r="K121" s="21" t="s">
        <v>156</v>
      </c>
      <c r="L121" s="19" t="s">
        <v>557</v>
      </c>
      <c r="M121" s="19" t="s">
        <v>558</v>
      </c>
      <c r="N121" s="19"/>
      <c r="O121" s="19" t="s">
        <v>526</v>
      </c>
      <c r="P121" s="19"/>
    </row>
    <row r="122" ht="81" customHeight="1" spans="1:16">
      <c r="A122" s="12">
        <v>118</v>
      </c>
      <c r="B122" s="19" t="s">
        <v>559</v>
      </c>
      <c r="C122" s="19" t="s">
        <v>560</v>
      </c>
      <c r="D122" s="19" t="s">
        <v>561</v>
      </c>
      <c r="E122" s="19" t="s">
        <v>562</v>
      </c>
      <c r="F122" s="20">
        <v>59</v>
      </c>
      <c r="G122" s="20">
        <v>59</v>
      </c>
      <c r="H122" s="20"/>
      <c r="I122" s="19" t="s">
        <v>563</v>
      </c>
      <c r="J122" s="19">
        <v>2026</v>
      </c>
      <c r="K122" s="21" t="s">
        <v>456</v>
      </c>
      <c r="L122" s="19" t="s">
        <v>564</v>
      </c>
      <c r="M122" s="19" t="s">
        <v>565</v>
      </c>
      <c r="N122" s="19" t="s">
        <v>566</v>
      </c>
      <c r="O122" s="19" t="s">
        <v>526</v>
      </c>
      <c r="P122" s="19"/>
    </row>
    <row r="123" ht="65" customHeight="1" spans="1:16">
      <c r="A123" s="12">
        <v>119</v>
      </c>
      <c r="B123" s="19" t="s">
        <v>559</v>
      </c>
      <c r="C123" s="19" t="s">
        <v>567</v>
      </c>
      <c r="D123" s="19" t="s">
        <v>568</v>
      </c>
      <c r="E123" s="19" t="s">
        <v>569</v>
      </c>
      <c r="F123" s="20">
        <v>8.25</v>
      </c>
      <c r="G123" s="20">
        <v>8.25</v>
      </c>
      <c r="H123" s="20"/>
      <c r="I123" s="19" t="s">
        <v>563</v>
      </c>
      <c r="J123" s="19">
        <v>2026</v>
      </c>
      <c r="K123" s="21" t="s">
        <v>456</v>
      </c>
      <c r="L123" s="19">
        <v>110</v>
      </c>
      <c r="M123" s="19" t="s">
        <v>570</v>
      </c>
      <c r="N123" s="19" t="s">
        <v>571</v>
      </c>
      <c r="O123" s="19" t="s">
        <v>526</v>
      </c>
      <c r="P123" s="19"/>
    </row>
    <row r="124" ht="65" customHeight="1" spans="1:16">
      <c r="A124" s="12">
        <v>120</v>
      </c>
      <c r="B124" s="19" t="s">
        <v>509</v>
      </c>
      <c r="C124" s="19" t="s">
        <v>572</v>
      </c>
      <c r="D124" s="19" t="s">
        <v>95</v>
      </c>
      <c r="E124" s="19" t="s">
        <v>573</v>
      </c>
      <c r="F124" s="20">
        <v>43</v>
      </c>
      <c r="G124" s="20">
        <v>43</v>
      </c>
      <c r="H124" s="20"/>
      <c r="I124" s="19" t="s">
        <v>541</v>
      </c>
      <c r="J124" s="12">
        <v>2026</v>
      </c>
      <c r="K124" s="21" t="s">
        <v>86</v>
      </c>
      <c r="L124" s="19">
        <v>109</v>
      </c>
      <c r="M124" s="19" t="s">
        <v>574</v>
      </c>
      <c r="N124" s="19" t="s">
        <v>575</v>
      </c>
      <c r="O124" s="19" t="s">
        <v>526</v>
      </c>
      <c r="P124" s="19"/>
    </row>
    <row r="125" ht="134" customHeight="1" spans="1:16">
      <c r="A125" s="12">
        <v>121</v>
      </c>
      <c r="B125" s="19" t="s">
        <v>509</v>
      </c>
      <c r="C125" s="19" t="s">
        <v>567</v>
      </c>
      <c r="D125" s="19" t="s">
        <v>576</v>
      </c>
      <c r="E125" s="19" t="s">
        <v>577</v>
      </c>
      <c r="F125" s="20">
        <v>149</v>
      </c>
      <c r="G125" s="20">
        <v>149</v>
      </c>
      <c r="H125" s="20"/>
      <c r="I125" s="19" t="s">
        <v>24</v>
      </c>
      <c r="J125" s="19">
        <v>2026</v>
      </c>
      <c r="K125" s="21" t="s">
        <v>142</v>
      </c>
      <c r="L125" s="19" t="s">
        <v>578</v>
      </c>
      <c r="M125" s="19" t="s">
        <v>579</v>
      </c>
      <c r="N125" s="19" t="s">
        <v>580</v>
      </c>
      <c r="O125" s="19" t="s">
        <v>526</v>
      </c>
      <c r="P125" s="19"/>
    </row>
    <row r="126" ht="65" customHeight="1" spans="1:16">
      <c r="A126" s="12">
        <v>122</v>
      </c>
      <c r="B126" s="22" t="s">
        <v>509</v>
      </c>
      <c r="C126" s="19" t="s">
        <v>581</v>
      </c>
      <c r="D126" s="19" t="s">
        <v>582</v>
      </c>
      <c r="E126" s="19" t="s">
        <v>583</v>
      </c>
      <c r="F126" s="20">
        <v>42</v>
      </c>
      <c r="G126" s="20">
        <v>42</v>
      </c>
      <c r="H126" s="20"/>
      <c r="I126" s="22" t="s">
        <v>24</v>
      </c>
      <c r="J126" s="19">
        <v>2026</v>
      </c>
      <c r="K126" s="22" t="s">
        <v>362</v>
      </c>
      <c r="L126" s="19">
        <v>675</v>
      </c>
      <c r="M126" s="22" t="s">
        <v>584</v>
      </c>
      <c r="N126" s="22" t="s">
        <v>585</v>
      </c>
      <c r="O126" s="22" t="s">
        <v>526</v>
      </c>
      <c r="P126" s="19"/>
    </row>
    <row r="127" ht="65" customHeight="1" spans="1:16">
      <c r="A127" s="12">
        <v>123</v>
      </c>
      <c r="B127" s="22" t="s">
        <v>509</v>
      </c>
      <c r="C127" s="19" t="s">
        <v>586</v>
      </c>
      <c r="D127" s="23" t="s">
        <v>587</v>
      </c>
      <c r="E127" s="23" t="s">
        <v>588</v>
      </c>
      <c r="F127" s="24">
        <v>16</v>
      </c>
      <c r="G127" s="24">
        <v>16</v>
      </c>
      <c r="H127" s="20"/>
      <c r="I127" s="22" t="s">
        <v>589</v>
      </c>
      <c r="J127" s="19">
        <v>2026</v>
      </c>
      <c r="K127" s="22" t="s">
        <v>362</v>
      </c>
      <c r="L127" s="19">
        <v>526</v>
      </c>
      <c r="M127" s="22" t="s">
        <v>590</v>
      </c>
      <c r="N127" s="22" t="s">
        <v>591</v>
      </c>
      <c r="O127" s="22" t="s">
        <v>526</v>
      </c>
      <c r="P127" s="23"/>
    </row>
    <row r="128" ht="65" customHeight="1" spans="1:16">
      <c r="A128" s="12">
        <v>124</v>
      </c>
      <c r="B128" s="22" t="s">
        <v>509</v>
      </c>
      <c r="C128" s="19" t="s">
        <v>586</v>
      </c>
      <c r="D128" s="23" t="s">
        <v>592</v>
      </c>
      <c r="E128" s="23" t="s">
        <v>593</v>
      </c>
      <c r="F128" s="24">
        <v>5</v>
      </c>
      <c r="G128" s="24">
        <v>5</v>
      </c>
      <c r="H128" s="20"/>
      <c r="I128" s="22" t="s">
        <v>589</v>
      </c>
      <c r="J128" s="19">
        <v>2026</v>
      </c>
      <c r="K128" s="22" t="s">
        <v>362</v>
      </c>
      <c r="L128" s="19">
        <v>325</v>
      </c>
      <c r="M128" s="22" t="s">
        <v>594</v>
      </c>
      <c r="N128" s="22" t="s">
        <v>595</v>
      </c>
      <c r="O128" s="22" t="s">
        <v>526</v>
      </c>
      <c r="P128" s="23"/>
    </row>
    <row r="129" ht="80" customHeight="1" spans="1:16">
      <c r="A129" s="12">
        <v>125</v>
      </c>
      <c r="B129" s="19" t="s">
        <v>509</v>
      </c>
      <c r="C129" s="19" t="s">
        <v>596</v>
      </c>
      <c r="D129" s="19" t="s">
        <v>597</v>
      </c>
      <c r="E129" s="19" t="s">
        <v>598</v>
      </c>
      <c r="F129" s="20">
        <v>150</v>
      </c>
      <c r="G129" s="20">
        <v>130</v>
      </c>
      <c r="H129" s="20">
        <v>20</v>
      </c>
      <c r="I129" s="19" t="s">
        <v>24</v>
      </c>
      <c r="J129" s="12">
        <v>2026</v>
      </c>
      <c r="K129" s="21" t="s">
        <v>403</v>
      </c>
      <c r="L129" s="19">
        <v>1071</v>
      </c>
      <c r="M129" s="19" t="s">
        <v>599</v>
      </c>
      <c r="N129" s="19" t="s">
        <v>600</v>
      </c>
      <c r="O129" s="19" t="s">
        <v>526</v>
      </c>
      <c r="P129" s="19"/>
    </row>
    <row r="130" ht="72" customHeight="1" spans="1:16">
      <c r="A130" s="12">
        <v>126</v>
      </c>
      <c r="B130" s="19" t="s">
        <v>509</v>
      </c>
      <c r="C130" s="19" t="s">
        <v>601</v>
      </c>
      <c r="D130" s="19" t="s">
        <v>602</v>
      </c>
      <c r="E130" s="19" t="s">
        <v>603</v>
      </c>
      <c r="F130" s="20">
        <v>147</v>
      </c>
      <c r="G130" s="20">
        <v>70</v>
      </c>
      <c r="H130" s="20">
        <v>77</v>
      </c>
      <c r="I130" s="19" t="s">
        <v>24</v>
      </c>
      <c r="J130" s="12">
        <v>2026</v>
      </c>
      <c r="K130" s="21" t="s">
        <v>142</v>
      </c>
      <c r="L130" s="19">
        <v>110</v>
      </c>
      <c r="M130" s="19" t="s">
        <v>604</v>
      </c>
      <c r="N130" s="19" t="s">
        <v>605</v>
      </c>
      <c r="O130" s="19" t="s">
        <v>526</v>
      </c>
      <c r="P130" s="19"/>
    </row>
    <row r="131" ht="81" customHeight="1" spans="1:16">
      <c r="A131" s="12">
        <v>127</v>
      </c>
      <c r="B131" s="19" t="s">
        <v>509</v>
      </c>
      <c r="C131" s="19" t="s">
        <v>606</v>
      </c>
      <c r="D131" s="19" t="s">
        <v>607</v>
      </c>
      <c r="E131" s="19" t="s">
        <v>608</v>
      </c>
      <c r="F131" s="20">
        <v>20</v>
      </c>
      <c r="G131" s="20">
        <v>20</v>
      </c>
      <c r="H131" s="20"/>
      <c r="I131" s="19" t="s">
        <v>24</v>
      </c>
      <c r="J131" s="19">
        <v>2026</v>
      </c>
      <c r="K131" s="21" t="s">
        <v>304</v>
      </c>
      <c r="L131" s="19">
        <v>100</v>
      </c>
      <c r="M131" s="19" t="s">
        <v>609</v>
      </c>
      <c r="N131" s="19" t="s">
        <v>610</v>
      </c>
      <c r="O131" s="19" t="s">
        <v>526</v>
      </c>
      <c r="P131" s="19"/>
    </row>
    <row r="132" ht="87" customHeight="1" spans="1:16">
      <c r="A132" s="12">
        <v>128</v>
      </c>
      <c r="B132" s="19" t="s">
        <v>509</v>
      </c>
      <c r="C132" s="19" t="s">
        <v>611</v>
      </c>
      <c r="D132" s="19" t="s">
        <v>271</v>
      </c>
      <c r="E132" s="19" t="s">
        <v>612</v>
      </c>
      <c r="F132" s="20">
        <v>60</v>
      </c>
      <c r="G132" s="20">
        <v>60</v>
      </c>
      <c r="H132" s="20"/>
      <c r="I132" s="19" t="s">
        <v>613</v>
      </c>
      <c r="J132" s="19">
        <v>2026</v>
      </c>
      <c r="K132" s="21" t="s">
        <v>268</v>
      </c>
      <c r="L132" s="19">
        <v>1359</v>
      </c>
      <c r="M132" s="19" t="s">
        <v>614</v>
      </c>
      <c r="N132" s="19" t="s">
        <v>615</v>
      </c>
      <c r="O132" s="19" t="s">
        <v>526</v>
      </c>
      <c r="P132" s="19"/>
    </row>
    <row r="133" ht="65" customHeight="1" spans="1:16">
      <c r="A133" s="12">
        <v>129</v>
      </c>
      <c r="B133" s="19" t="s">
        <v>509</v>
      </c>
      <c r="C133" s="19" t="s">
        <v>616</v>
      </c>
      <c r="D133" s="19" t="s">
        <v>279</v>
      </c>
      <c r="E133" s="19" t="s">
        <v>617</v>
      </c>
      <c r="F133" s="20">
        <v>20</v>
      </c>
      <c r="G133" s="20">
        <v>20</v>
      </c>
      <c r="H133" s="20"/>
      <c r="I133" s="19" t="s">
        <v>288</v>
      </c>
      <c r="J133" s="19">
        <v>2026</v>
      </c>
      <c r="K133" s="21" t="s">
        <v>281</v>
      </c>
      <c r="L133" s="19" t="s">
        <v>618</v>
      </c>
      <c r="M133" s="19" t="s">
        <v>619</v>
      </c>
      <c r="N133" s="19" t="s">
        <v>615</v>
      </c>
      <c r="O133" s="19" t="s">
        <v>526</v>
      </c>
      <c r="P133" s="19"/>
    </row>
    <row r="134" ht="65" customHeight="1" spans="1:16">
      <c r="A134" s="12">
        <v>130</v>
      </c>
      <c r="B134" s="12" t="s">
        <v>509</v>
      </c>
      <c r="C134" s="12" t="s">
        <v>620</v>
      </c>
      <c r="D134" s="19" t="s">
        <v>279</v>
      </c>
      <c r="E134" s="12" t="s">
        <v>621</v>
      </c>
      <c r="F134" s="13">
        <v>45</v>
      </c>
      <c r="G134" s="13">
        <v>45</v>
      </c>
      <c r="H134" s="13"/>
      <c r="I134" s="12" t="s">
        <v>24</v>
      </c>
      <c r="J134" s="12">
        <v>2026</v>
      </c>
      <c r="K134" s="21" t="s">
        <v>281</v>
      </c>
      <c r="L134" s="19" t="s">
        <v>618</v>
      </c>
      <c r="M134" s="19" t="s">
        <v>619</v>
      </c>
      <c r="N134" s="19" t="s">
        <v>615</v>
      </c>
      <c r="O134" s="19" t="s">
        <v>526</v>
      </c>
      <c r="P134" s="16"/>
    </row>
    <row r="135" ht="54" customHeight="1" spans="1:16">
      <c r="A135" s="12">
        <v>131</v>
      </c>
      <c r="B135" s="12" t="s">
        <v>509</v>
      </c>
      <c r="C135" s="12" t="s">
        <v>620</v>
      </c>
      <c r="D135" s="19" t="s">
        <v>279</v>
      </c>
      <c r="E135" s="12" t="s">
        <v>622</v>
      </c>
      <c r="F135" s="13">
        <v>50</v>
      </c>
      <c r="G135" s="13">
        <v>50</v>
      </c>
      <c r="H135" s="13"/>
      <c r="I135" s="12" t="s">
        <v>24</v>
      </c>
      <c r="J135" s="12">
        <v>2026</v>
      </c>
      <c r="K135" s="21" t="s">
        <v>281</v>
      </c>
      <c r="L135" s="19" t="s">
        <v>618</v>
      </c>
      <c r="M135" s="19" t="s">
        <v>619</v>
      </c>
      <c r="N135" s="19" t="s">
        <v>615</v>
      </c>
      <c r="O135" s="19" t="s">
        <v>526</v>
      </c>
      <c r="P135" s="16"/>
    </row>
    <row r="136" ht="65" customHeight="1" spans="1:16">
      <c r="A136" s="12">
        <v>132</v>
      </c>
      <c r="B136" s="12" t="s">
        <v>509</v>
      </c>
      <c r="C136" s="19" t="s">
        <v>623</v>
      </c>
      <c r="D136" s="19" t="s">
        <v>279</v>
      </c>
      <c r="E136" s="12" t="s">
        <v>624</v>
      </c>
      <c r="F136" s="13">
        <v>15</v>
      </c>
      <c r="G136" s="13">
        <v>15</v>
      </c>
      <c r="H136" s="13"/>
      <c r="I136" s="12" t="s">
        <v>24</v>
      </c>
      <c r="J136" s="12">
        <v>2026</v>
      </c>
      <c r="K136" s="21" t="s">
        <v>281</v>
      </c>
      <c r="L136" s="19" t="s">
        <v>618</v>
      </c>
      <c r="M136" s="19" t="s">
        <v>619</v>
      </c>
      <c r="N136" s="19" t="s">
        <v>615</v>
      </c>
      <c r="O136" s="19" t="s">
        <v>526</v>
      </c>
      <c r="P136" s="16"/>
    </row>
    <row r="137" ht="78" customHeight="1" spans="1:16">
      <c r="A137" s="12">
        <v>133</v>
      </c>
      <c r="B137" s="12" t="s">
        <v>509</v>
      </c>
      <c r="C137" s="12" t="s">
        <v>625</v>
      </c>
      <c r="D137" s="12" t="s">
        <v>286</v>
      </c>
      <c r="E137" s="12" t="s">
        <v>626</v>
      </c>
      <c r="F137" s="13">
        <v>198</v>
      </c>
      <c r="G137" s="13">
        <v>198</v>
      </c>
      <c r="H137" s="13"/>
      <c r="I137" s="19" t="s">
        <v>613</v>
      </c>
      <c r="J137" s="12">
        <v>2026</v>
      </c>
      <c r="K137" s="12" t="s">
        <v>281</v>
      </c>
      <c r="L137" s="16" t="s">
        <v>627</v>
      </c>
      <c r="M137" s="19" t="s">
        <v>628</v>
      </c>
      <c r="N137" s="19" t="s">
        <v>615</v>
      </c>
      <c r="O137" s="12" t="s">
        <v>29</v>
      </c>
      <c r="P137" s="16"/>
    </row>
    <row r="138" ht="78" customHeight="1" spans="1:16">
      <c r="A138" s="12">
        <v>134</v>
      </c>
      <c r="B138" s="12" t="s">
        <v>509</v>
      </c>
      <c r="C138" s="12" t="s">
        <v>629</v>
      </c>
      <c r="D138" s="12" t="s">
        <v>286</v>
      </c>
      <c r="E138" s="12" t="s">
        <v>630</v>
      </c>
      <c r="F138" s="13">
        <v>100</v>
      </c>
      <c r="G138" s="13">
        <v>100</v>
      </c>
      <c r="H138" s="13"/>
      <c r="I138" s="12" t="s">
        <v>24</v>
      </c>
      <c r="J138" s="12">
        <v>2026</v>
      </c>
      <c r="K138" s="12" t="s">
        <v>281</v>
      </c>
      <c r="L138" s="16" t="s">
        <v>627</v>
      </c>
      <c r="M138" s="19" t="s">
        <v>628</v>
      </c>
      <c r="N138" s="16" t="s">
        <v>631</v>
      </c>
      <c r="O138" s="12" t="s">
        <v>526</v>
      </c>
      <c r="P138" s="16"/>
    </row>
    <row r="139" ht="78" customHeight="1" spans="1:16">
      <c r="A139" s="12">
        <v>135</v>
      </c>
      <c r="B139" s="12" t="s">
        <v>509</v>
      </c>
      <c r="C139" s="12" t="s">
        <v>632</v>
      </c>
      <c r="D139" s="12" t="s">
        <v>279</v>
      </c>
      <c r="E139" s="12" t="s">
        <v>633</v>
      </c>
      <c r="F139" s="13">
        <v>660</v>
      </c>
      <c r="G139" s="17">
        <v>660</v>
      </c>
      <c r="H139" s="17"/>
      <c r="I139" s="16" t="s">
        <v>24</v>
      </c>
      <c r="J139" s="16">
        <v>2026</v>
      </c>
      <c r="K139" s="12" t="s">
        <v>281</v>
      </c>
      <c r="L139" s="16" t="s">
        <v>634</v>
      </c>
      <c r="M139" s="19" t="s">
        <v>635</v>
      </c>
      <c r="N139" s="16" t="s">
        <v>636</v>
      </c>
      <c r="O139" s="16" t="s">
        <v>526</v>
      </c>
      <c r="P139" s="16"/>
    </row>
    <row r="140" ht="65" customHeight="1" spans="1:16">
      <c r="A140" s="12">
        <v>136</v>
      </c>
      <c r="B140" s="12" t="s">
        <v>509</v>
      </c>
      <c r="C140" s="12" t="s">
        <v>637</v>
      </c>
      <c r="D140" s="12" t="s">
        <v>279</v>
      </c>
      <c r="E140" s="12" t="s">
        <v>638</v>
      </c>
      <c r="F140" s="13">
        <v>120</v>
      </c>
      <c r="G140" s="13">
        <v>120</v>
      </c>
      <c r="H140" s="13"/>
      <c r="I140" s="16" t="s">
        <v>24</v>
      </c>
      <c r="J140" s="12">
        <v>2026</v>
      </c>
      <c r="K140" s="12" t="s">
        <v>281</v>
      </c>
      <c r="L140" s="16" t="s">
        <v>634</v>
      </c>
      <c r="M140" s="19" t="s">
        <v>635</v>
      </c>
      <c r="N140" s="16" t="s">
        <v>636</v>
      </c>
      <c r="O140" s="16" t="s">
        <v>526</v>
      </c>
      <c r="P140" s="12"/>
    </row>
    <row r="141" ht="65" customHeight="1" spans="1:16">
      <c r="A141" s="12">
        <v>137</v>
      </c>
      <c r="B141" s="12" t="s">
        <v>639</v>
      </c>
      <c r="C141" s="12" t="s">
        <v>640</v>
      </c>
      <c r="D141" s="12" t="s">
        <v>641</v>
      </c>
      <c r="E141" s="12" t="s">
        <v>642</v>
      </c>
      <c r="F141" s="13">
        <v>750</v>
      </c>
      <c r="G141" s="13">
        <v>750</v>
      </c>
      <c r="H141" s="13"/>
      <c r="I141" s="12" t="s">
        <v>24</v>
      </c>
      <c r="J141" s="12">
        <v>2026</v>
      </c>
      <c r="K141" s="12" t="s">
        <v>526</v>
      </c>
      <c r="L141" s="12">
        <v>4500</v>
      </c>
      <c r="M141" s="12" t="s">
        <v>643</v>
      </c>
      <c r="N141" s="12" t="s">
        <v>643</v>
      </c>
      <c r="O141" s="12" t="s">
        <v>526</v>
      </c>
      <c r="P141" s="12"/>
    </row>
    <row r="142" ht="65" customHeight="1" spans="1:16">
      <c r="A142" s="12">
        <v>138</v>
      </c>
      <c r="B142" s="12" t="s">
        <v>509</v>
      </c>
      <c r="C142" s="12" t="s">
        <v>644</v>
      </c>
      <c r="D142" s="12" t="s">
        <v>645</v>
      </c>
      <c r="E142" s="12" t="s">
        <v>646</v>
      </c>
      <c r="F142" s="13">
        <v>50</v>
      </c>
      <c r="G142" s="13">
        <v>50</v>
      </c>
      <c r="H142" s="13"/>
      <c r="I142" s="12" t="s">
        <v>24</v>
      </c>
      <c r="J142" s="12">
        <v>2026</v>
      </c>
      <c r="K142" s="12" t="s">
        <v>193</v>
      </c>
      <c r="L142" s="16">
        <v>1094</v>
      </c>
      <c r="M142" s="16" t="s">
        <v>647</v>
      </c>
      <c r="N142" s="16" t="s">
        <v>648</v>
      </c>
      <c r="O142" s="16" t="s">
        <v>526</v>
      </c>
      <c r="P142" s="16"/>
    </row>
    <row r="143" ht="77" customHeight="1" spans="1:16">
      <c r="A143" s="12">
        <v>139</v>
      </c>
      <c r="B143" s="12" t="s">
        <v>20</v>
      </c>
      <c r="C143" s="12" t="s">
        <v>649</v>
      </c>
      <c r="D143" s="12" t="s">
        <v>355</v>
      </c>
      <c r="E143" s="12" t="s">
        <v>650</v>
      </c>
      <c r="F143" s="13">
        <v>80</v>
      </c>
      <c r="G143" s="13">
        <v>80</v>
      </c>
      <c r="H143" s="13"/>
      <c r="I143" s="12" t="s">
        <v>24</v>
      </c>
      <c r="J143" s="12">
        <v>2026</v>
      </c>
      <c r="K143" s="12" t="s">
        <v>347</v>
      </c>
      <c r="L143" s="19" t="s">
        <v>357</v>
      </c>
      <c r="M143" s="19" t="s">
        <v>651</v>
      </c>
      <c r="N143" s="19" t="s">
        <v>652</v>
      </c>
      <c r="O143" s="19" t="s">
        <v>526</v>
      </c>
      <c r="P143" s="19"/>
    </row>
    <row r="144" ht="86" customHeight="1" spans="1:16">
      <c r="A144" s="12">
        <v>140</v>
      </c>
      <c r="B144" s="12" t="s">
        <v>20</v>
      </c>
      <c r="C144" s="12" t="s">
        <v>649</v>
      </c>
      <c r="D144" s="12" t="s">
        <v>653</v>
      </c>
      <c r="E144" s="12" t="s">
        <v>654</v>
      </c>
      <c r="F144" s="13">
        <v>40</v>
      </c>
      <c r="G144" s="13">
        <v>40</v>
      </c>
      <c r="H144" s="13"/>
      <c r="I144" s="12" t="s">
        <v>24</v>
      </c>
      <c r="J144" s="12">
        <v>2026</v>
      </c>
      <c r="K144" s="12" t="s">
        <v>347</v>
      </c>
      <c r="L144" s="19" t="s">
        <v>357</v>
      </c>
      <c r="M144" s="19" t="s">
        <v>655</v>
      </c>
      <c r="N144" s="19" t="s">
        <v>656</v>
      </c>
      <c r="O144" s="19" t="s">
        <v>526</v>
      </c>
      <c r="P144" s="19"/>
    </row>
    <row r="145" ht="77" customHeight="1" spans="1:16">
      <c r="A145" s="12">
        <v>141</v>
      </c>
      <c r="B145" s="12" t="s">
        <v>509</v>
      </c>
      <c r="C145" s="12" t="s">
        <v>657</v>
      </c>
      <c r="D145" s="12" t="s">
        <v>658</v>
      </c>
      <c r="E145" s="12" t="s">
        <v>659</v>
      </c>
      <c r="F145" s="13">
        <v>60</v>
      </c>
      <c r="G145" s="13">
        <v>60</v>
      </c>
      <c r="H145" s="13"/>
      <c r="I145" s="12" t="s">
        <v>24</v>
      </c>
      <c r="J145" s="12">
        <v>2026</v>
      </c>
      <c r="K145" s="12" t="s">
        <v>156</v>
      </c>
      <c r="L145" s="16" t="s">
        <v>660</v>
      </c>
      <c r="M145" s="16" t="s">
        <v>661</v>
      </c>
      <c r="N145" s="16" t="s">
        <v>662</v>
      </c>
      <c r="O145" s="16" t="s">
        <v>526</v>
      </c>
      <c r="P145" s="16"/>
    </row>
    <row r="146" ht="65" customHeight="1" spans="1:16">
      <c r="A146" s="12">
        <v>142</v>
      </c>
      <c r="B146" s="12" t="s">
        <v>509</v>
      </c>
      <c r="C146" s="12" t="s">
        <v>663</v>
      </c>
      <c r="D146" s="12" t="s">
        <v>664</v>
      </c>
      <c r="E146" s="12" t="s">
        <v>665</v>
      </c>
      <c r="F146" s="13">
        <v>50</v>
      </c>
      <c r="G146" s="13">
        <v>50</v>
      </c>
      <c r="H146" s="13"/>
      <c r="I146" s="12" t="s">
        <v>24</v>
      </c>
      <c r="J146" s="12">
        <v>2026</v>
      </c>
      <c r="K146" s="12" t="s">
        <v>441</v>
      </c>
      <c r="L146" s="16">
        <v>470</v>
      </c>
      <c r="M146" s="16" t="s">
        <v>666</v>
      </c>
      <c r="N146" s="16" t="s">
        <v>667</v>
      </c>
      <c r="O146" s="16" t="s">
        <v>526</v>
      </c>
      <c r="P146" s="16"/>
    </row>
    <row r="147" ht="58" customHeight="1" spans="1:16">
      <c r="A147" s="12">
        <v>143</v>
      </c>
      <c r="B147" s="12" t="s">
        <v>509</v>
      </c>
      <c r="C147" s="12" t="s">
        <v>663</v>
      </c>
      <c r="D147" s="12" t="s">
        <v>668</v>
      </c>
      <c r="E147" s="12" t="s">
        <v>665</v>
      </c>
      <c r="F147" s="13">
        <v>50</v>
      </c>
      <c r="G147" s="13">
        <v>50</v>
      </c>
      <c r="H147" s="13"/>
      <c r="I147" s="12" t="s">
        <v>24</v>
      </c>
      <c r="J147" s="12">
        <v>2026</v>
      </c>
      <c r="K147" s="12" t="s">
        <v>441</v>
      </c>
      <c r="L147" s="16">
        <v>980</v>
      </c>
      <c r="M147" s="16" t="s">
        <v>669</v>
      </c>
      <c r="N147" s="16" t="s">
        <v>670</v>
      </c>
      <c r="O147" s="16" t="s">
        <v>526</v>
      </c>
      <c r="P147" s="16"/>
    </row>
    <row r="148" ht="92" customHeight="1" spans="1:16">
      <c r="A148" s="12">
        <v>144</v>
      </c>
      <c r="B148" s="12" t="s">
        <v>509</v>
      </c>
      <c r="C148" s="12" t="s">
        <v>671</v>
      </c>
      <c r="D148" s="12" t="s">
        <v>672</v>
      </c>
      <c r="E148" s="12" t="s">
        <v>673</v>
      </c>
      <c r="F148" s="13">
        <v>20.8</v>
      </c>
      <c r="G148" s="13">
        <v>20.8</v>
      </c>
      <c r="H148" s="13"/>
      <c r="I148" s="12" t="s">
        <v>24</v>
      </c>
      <c r="J148" s="12">
        <v>2026</v>
      </c>
      <c r="K148" s="12" t="s">
        <v>304</v>
      </c>
      <c r="L148" s="16">
        <v>320</v>
      </c>
      <c r="M148" s="16" t="s">
        <v>674</v>
      </c>
      <c r="N148" s="16" t="s">
        <v>675</v>
      </c>
      <c r="O148" s="16" t="s">
        <v>526</v>
      </c>
      <c r="P148" s="16"/>
    </row>
    <row r="149" ht="95" customHeight="1" spans="1:16">
      <c r="A149" s="12">
        <v>145</v>
      </c>
      <c r="B149" s="12" t="s">
        <v>509</v>
      </c>
      <c r="C149" s="12" t="s">
        <v>676</v>
      </c>
      <c r="D149" s="12" t="s">
        <v>677</v>
      </c>
      <c r="E149" s="12" t="s">
        <v>678</v>
      </c>
      <c r="F149" s="13">
        <v>58</v>
      </c>
      <c r="G149" s="13">
        <v>58</v>
      </c>
      <c r="H149" s="13"/>
      <c r="I149" s="12" t="s">
        <v>24</v>
      </c>
      <c r="J149" s="12">
        <v>2026</v>
      </c>
      <c r="K149" s="12" t="s">
        <v>304</v>
      </c>
      <c r="L149" s="16">
        <v>1000</v>
      </c>
      <c r="M149" s="16" t="s">
        <v>679</v>
      </c>
      <c r="N149" s="16" t="s">
        <v>680</v>
      </c>
      <c r="O149" s="16" t="s">
        <v>526</v>
      </c>
      <c r="P149" s="16"/>
    </row>
    <row r="150" ht="80" customHeight="1" spans="1:16">
      <c r="A150" s="12">
        <v>146</v>
      </c>
      <c r="B150" s="12" t="s">
        <v>509</v>
      </c>
      <c r="C150" s="12" t="s">
        <v>681</v>
      </c>
      <c r="D150" s="12" t="s">
        <v>317</v>
      </c>
      <c r="E150" s="12" t="s">
        <v>682</v>
      </c>
      <c r="F150" s="13">
        <v>45</v>
      </c>
      <c r="G150" s="13">
        <v>45</v>
      </c>
      <c r="H150" s="13"/>
      <c r="I150" s="12" t="s">
        <v>24</v>
      </c>
      <c r="J150" s="12">
        <v>2026</v>
      </c>
      <c r="K150" s="12" t="s">
        <v>304</v>
      </c>
      <c r="L150" s="16">
        <v>860</v>
      </c>
      <c r="M150" s="16" t="s">
        <v>683</v>
      </c>
      <c r="N150" s="16" t="s">
        <v>684</v>
      </c>
      <c r="O150" s="16" t="s">
        <v>526</v>
      </c>
      <c r="P150" s="16"/>
    </row>
    <row r="151" ht="65" customHeight="1" spans="1:16">
      <c r="A151" s="12">
        <v>147</v>
      </c>
      <c r="B151" s="15" t="s">
        <v>509</v>
      </c>
      <c r="C151" s="15" t="s">
        <v>685</v>
      </c>
      <c r="D151" s="15" t="s">
        <v>686</v>
      </c>
      <c r="E151" s="15" t="s">
        <v>687</v>
      </c>
      <c r="F151" s="13">
        <v>55</v>
      </c>
      <c r="G151" s="13">
        <v>55</v>
      </c>
      <c r="H151" s="13"/>
      <c r="I151" s="15" t="s">
        <v>688</v>
      </c>
      <c r="J151" s="12">
        <v>2026</v>
      </c>
      <c r="K151" s="15" t="s">
        <v>334</v>
      </c>
      <c r="L151" s="16">
        <v>420</v>
      </c>
      <c r="M151" s="25" t="s">
        <v>689</v>
      </c>
      <c r="N151" s="25" t="s">
        <v>690</v>
      </c>
      <c r="O151" s="25" t="s">
        <v>526</v>
      </c>
      <c r="P151" s="25"/>
    </row>
    <row r="152" ht="65" customHeight="1" spans="1:16">
      <c r="A152" s="12">
        <v>148</v>
      </c>
      <c r="B152" s="12" t="s">
        <v>509</v>
      </c>
      <c r="C152" s="12" t="s">
        <v>691</v>
      </c>
      <c r="D152" s="12" t="s">
        <v>292</v>
      </c>
      <c r="E152" s="12" t="s">
        <v>692</v>
      </c>
      <c r="F152" s="13">
        <v>50</v>
      </c>
      <c r="G152" s="13">
        <v>50</v>
      </c>
      <c r="H152" s="13"/>
      <c r="I152" s="12" t="s">
        <v>24</v>
      </c>
      <c r="J152" s="12">
        <v>2026</v>
      </c>
      <c r="K152" s="12" t="s">
        <v>281</v>
      </c>
      <c r="L152" s="16">
        <v>521</v>
      </c>
      <c r="M152" s="16" t="s">
        <v>693</v>
      </c>
      <c r="N152" s="16" t="s">
        <v>694</v>
      </c>
      <c r="O152" s="16" t="s">
        <v>526</v>
      </c>
      <c r="P152" s="16"/>
    </row>
    <row r="153" ht="65" customHeight="1" spans="1:16">
      <c r="A153" s="12">
        <v>149</v>
      </c>
      <c r="B153" s="12" t="s">
        <v>509</v>
      </c>
      <c r="C153" s="12" t="s">
        <v>695</v>
      </c>
      <c r="D153" s="12" t="s">
        <v>696</v>
      </c>
      <c r="E153" s="12" t="s">
        <v>697</v>
      </c>
      <c r="F153" s="13">
        <v>30</v>
      </c>
      <c r="G153" s="13">
        <v>30</v>
      </c>
      <c r="H153" s="13"/>
      <c r="I153" s="12" t="s">
        <v>698</v>
      </c>
      <c r="J153" s="12">
        <v>2026</v>
      </c>
      <c r="K153" s="12" t="s">
        <v>193</v>
      </c>
      <c r="L153" s="16">
        <v>15</v>
      </c>
      <c r="M153" s="16" t="s">
        <v>699</v>
      </c>
      <c r="N153" s="16" t="s">
        <v>700</v>
      </c>
      <c r="O153" s="16" t="s">
        <v>526</v>
      </c>
      <c r="P153" s="16"/>
    </row>
    <row r="154" ht="65" customHeight="1" spans="1:16">
      <c r="A154" s="12">
        <v>150</v>
      </c>
      <c r="B154" s="12" t="s">
        <v>509</v>
      </c>
      <c r="C154" s="12" t="s">
        <v>701</v>
      </c>
      <c r="D154" s="12" t="s">
        <v>702</v>
      </c>
      <c r="E154" s="12" t="s">
        <v>703</v>
      </c>
      <c r="F154" s="13">
        <v>80</v>
      </c>
      <c r="G154" s="13">
        <v>80</v>
      </c>
      <c r="H154" s="13"/>
      <c r="I154" s="12"/>
      <c r="J154" s="12">
        <v>2026</v>
      </c>
      <c r="K154" s="12" t="s">
        <v>108</v>
      </c>
      <c r="L154" s="16"/>
      <c r="M154" s="16" t="s">
        <v>704</v>
      </c>
      <c r="N154" s="16" t="s">
        <v>705</v>
      </c>
      <c r="O154" s="16" t="s">
        <v>526</v>
      </c>
      <c r="P154" s="16"/>
    </row>
    <row r="155" ht="92" customHeight="1" spans="1:16">
      <c r="A155" s="12">
        <v>151</v>
      </c>
      <c r="B155" s="12" t="s">
        <v>509</v>
      </c>
      <c r="C155" s="12" t="s">
        <v>706</v>
      </c>
      <c r="D155" s="12" t="s">
        <v>707</v>
      </c>
      <c r="E155" s="12" t="s">
        <v>708</v>
      </c>
      <c r="F155" s="13">
        <v>41.4</v>
      </c>
      <c r="G155" s="13">
        <v>41.4</v>
      </c>
      <c r="H155" s="13"/>
      <c r="I155" s="12" t="s">
        <v>24</v>
      </c>
      <c r="J155" s="12">
        <v>2026</v>
      </c>
      <c r="K155" s="12" t="s">
        <v>304</v>
      </c>
      <c r="L155" s="16">
        <v>653</v>
      </c>
      <c r="M155" s="16" t="s">
        <v>709</v>
      </c>
      <c r="N155" s="16" t="s">
        <v>710</v>
      </c>
      <c r="O155" s="16" t="s">
        <v>526</v>
      </c>
      <c r="P155" s="16"/>
    </row>
    <row r="156" ht="89" customHeight="1" spans="1:16">
      <c r="A156" s="12">
        <v>152</v>
      </c>
      <c r="B156" s="12" t="s">
        <v>509</v>
      </c>
      <c r="C156" s="12" t="s">
        <v>711</v>
      </c>
      <c r="D156" s="12" t="s">
        <v>199</v>
      </c>
      <c r="E156" s="12" t="s">
        <v>712</v>
      </c>
      <c r="F156" s="13">
        <v>28</v>
      </c>
      <c r="G156" s="13">
        <v>28</v>
      </c>
      <c r="H156" s="13"/>
      <c r="I156" s="12" t="s">
        <v>541</v>
      </c>
      <c r="J156" s="12">
        <v>2026</v>
      </c>
      <c r="K156" s="12" t="s">
        <v>193</v>
      </c>
      <c r="L156" s="16">
        <v>1075</v>
      </c>
      <c r="M156" s="16" t="s">
        <v>713</v>
      </c>
      <c r="N156" s="16" t="s">
        <v>714</v>
      </c>
      <c r="O156" s="16" t="s">
        <v>526</v>
      </c>
      <c r="P156" s="16"/>
    </row>
    <row r="157" ht="65" customHeight="1" spans="1:16">
      <c r="A157" s="12">
        <v>153</v>
      </c>
      <c r="B157" s="12" t="s">
        <v>509</v>
      </c>
      <c r="C157" s="12" t="s">
        <v>715</v>
      </c>
      <c r="D157" s="12" t="s">
        <v>653</v>
      </c>
      <c r="E157" s="12" t="s">
        <v>716</v>
      </c>
      <c r="F157" s="13">
        <v>21.6</v>
      </c>
      <c r="G157" s="13">
        <v>21.6</v>
      </c>
      <c r="H157" s="13"/>
      <c r="I157" s="12" t="s">
        <v>24</v>
      </c>
      <c r="J157" s="12">
        <v>2026</v>
      </c>
      <c r="K157" s="12" t="s">
        <v>347</v>
      </c>
      <c r="L157" s="19" t="s">
        <v>717</v>
      </c>
      <c r="M157" s="19" t="s">
        <v>718</v>
      </c>
      <c r="N157" s="19" t="s">
        <v>719</v>
      </c>
      <c r="O157" s="19" t="s">
        <v>526</v>
      </c>
      <c r="P157" s="19"/>
    </row>
    <row r="158" ht="129" customHeight="1" spans="1:16">
      <c r="A158" s="12">
        <v>154</v>
      </c>
      <c r="B158" s="12" t="s">
        <v>509</v>
      </c>
      <c r="C158" s="12" t="s">
        <v>720</v>
      </c>
      <c r="D158" s="12" t="s">
        <v>721</v>
      </c>
      <c r="E158" s="12" t="s">
        <v>722</v>
      </c>
      <c r="F158" s="13">
        <v>146</v>
      </c>
      <c r="G158" s="13">
        <v>146</v>
      </c>
      <c r="H158" s="13"/>
      <c r="I158" s="12" t="s">
        <v>723</v>
      </c>
      <c r="J158" s="12">
        <v>2026</v>
      </c>
      <c r="K158" s="12" t="s">
        <v>156</v>
      </c>
      <c r="L158" s="16" t="s">
        <v>724</v>
      </c>
      <c r="M158" s="16" t="s">
        <v>725</v>
      </c>
      <c r="N158" s="16" t="s">
        <v>725</v>
      </c>
      <c r="O158" s="16" t="s">
        <v>526</v>
      </c>
      <c r="P158" s="16"/>
    </row>
    <row r="159" ht="90" customHeight="1" spans="1:16">
      <c r="A159" s="12">
        <v>155</v>
      </c>
      <c r="B159" s="12" t="s">
        <v>559</v>
      </c>
      <c r="C159" s="12" t="s">
        <v>726</v>
      </c>
      <c r="D159" s="12" t="s">
        <v>727</v>
      </c>
      <c r="E159" s="12" t="s">
        <v>728</v>
      </c>
      <c r="F159" s="13">
        <v>153</v>
      </c>
      <c r="G159" s="13">
        <v>153</v>
      </c>
      <c r="H159" s="13"/>
      <c r="I159" s="12" t="s">
        <v>24</v>
      </c>
      <c r="J159" s="12">
        <v>2026</v>
      </c>
      <c r="K159" s="12" t="s">
        <v>456</v>
      </c>
      <c r="L159" s="16" t="s">
        <v>729</v>
      </c>
      <c r="M159" s="16" t="s">
        <v>730</v>
      </c>
      <c r="N159" s="16" t="s">
        <v>731</v>
      </c>
      <c r="O159" s="16" t="s">
        <v>526</v>
      </c>
      <c r="P159" s="16"/>
    </row>
    <row r="160" ht="65" customHeight="1" spans="1:16">
      <c r="A160" s="12">
        <v>156</v>
      </c>
      <c r="B160" s="12" t="s">
        <v>509</v>
      </c>
      <c r="C160" s="12" t="s">
        <v>732</v>
      </c>
      <c r="D160" s="12" t="s">
        <v>733</v>
      </c>
      <c r="E160" s="12" t="s">
        <v>734</v>
      </c>
      <c r="F160" s="13">
        <v>122</v>
      </c>
      <c r="G160" s="13">
        <v>122</v>
      </c>
      <c r="H160" s="13"/>
      <c r="I160" s="12" t="s">
        <v>24</v>
      </c>
      <c r="J160" s="12">
        <v>2026</v>
      </c>
      <c r="K160" s="12" t="s">
        <v>128</v>
      </c>
      <c r="L160" s="16">
        <v>70</v>
      </c>
      <c r="M160" s="16" t="s">
        <v>735</v>
      </c>
      <c r="N160" s="16" t="s">
        <v>736</v>
      </c>
      <c r="O160" s="16" t="s">
        <v>526</v>
      </c>
      <c r="P160" s="16"/>
    </row>
    <row r="161" ht="65" customHeight="1" spans="1:16">
      <c r="A161" s="12">
        <v>157</v>
      </c>
      <c r="B161" s="12" t="s">
        <v>509</v>
      </c>
      <c r="C161" s="12" t="s">
        <v>737</v>
      </c>
      <c r="D161" s="12" t="s">
        <v>738</v>
      </c>
      <c r="E161" s="12" t="s">
        <v>739</v>
      </c>
      <c r="F161" s="13">
        <v>68</v>
      </c>
      <c r="G161" s="13">
        <v>68</v>
      </c>
      <c r="H161" s="13"/>
      <c r="I161" s="12" t="s">
        <v>24</v>
      </c>
      <c r="J161" s="12">
        <v>2026</v>
      </c>
      <c r="K161" s="12" t="s">
        <v>128</v>
      </c>
      <c r="L161" s="16">
        <v>150</v>
      </c>
      <c r="M161" s="16" t="s">
        <v>740</v>
      </c>
      <c r="N161" s="16" t="s">
        <v>741</v>
      </c>
      <c r="O161" s="16" t="s">
        <v>526</v>
      </c>
      <c r="P161" s="16"/>
    </row>
    <row r="162" ht="65" customHeight="1" spans="1:16">
      <c r="A162" s="12">
        <v>158</v>
      </c>
      <c r="B162" s="12" t="s">
        <v>509</v>
      </c>
      <c r="C162" s="12" t="s">
        <v>742</v>
      </c>
      <c r="D162" s="12" t="s">
        <v>743</v>
      </c>
      <c r="E162" s="12" t="s">
        <v>744</v>
      </c>
      <c r="F162" s="13">
        <v>144</v>
      </c>
      <c r="G162" s="13">
        <v>144</v>
      </c>
      <c r="H162" s="13"/>
      <c r="I162" s="12" t="s">
        <v>24</v>
      </c>
      <c r="J162" s="12">
        <v>2026</v>
      </c>
      <c r="K162" s="12" t="s">
        <v>128</v>
      </c>
      <c r="L162" s="16">
        <v>80</v>
      </c>
      <c r="M162" s="16" t="s">
        <v>735</v>
      </c>
      <c r="N162" s="16" t="s">
        <v>745</v>
      </c>
      <c r="O162" s="16" t="s">
        <v>526</v>
      </c>
      <c r="P162" s="16"/>
    </row>
    <row r="163" ht="65" customHeight="1" spans="1:16">
      <c r="A163" s="12">
        <v>159</v>
      </c>
      <c r="B163" s="12" t="s">
        <v>509</v>
      </c>
      <c r="C163" s="12" t="s">
        <v>746</v>
      </c>
      <c r="D163" s="12" t="s">
        <v>131</v>
      </c>
      <c r="E163" s="12" t="s">
        <v>747</v>
      </c>
      <c r="F163" s="13">
        <v>82</v>
      </c>
      <c r="G163" s="13">
        <v>82</v>
      </c>
      <c r="H163" s="13"/>
      <c r="I163" s="12" t="s">
        <v>24</v>
      </c>
      <c r="J163" s="12">
        <v>2026</v>
      </c>
      <c r="K163" s="12" t="s">
        <v>128</v>
      </c>
      <c r="L163" s="16">
        <v>80</v>
      </c>
      <c r="M163" s="16" t="s">
        <v>748</v>
      </c>
      <c r="N163" s="16" t="s">
        <v>749</v>
      </c>
      <c r="O163" s="16" t="s">
        <v>526</v>
      </c>
      <c r="P163" s="16"/>
    </row>
    <row r="164" ht="65" customHeight="1" spans="1:16">
      <c r="A164" s="12">
        <v>160</v>
      </c>
      <c r="B164" s="12" t="s">
        <v>509</v>
      </c>
      <c r="C164" s="12" t="s">
        <v>750</v>
      </c>
      <c r="D164" s="12" t="s">
        <v>751</v>
      </c>
      <c r="E164" s="12" t="s">
        <v>752</v>
      </c>
      <c r="F164" s="13">
        <v>14</v>
      </c>
      <c r="G164" s="13">
        <v>14</v>
      </c>
      <c r="H164" s="13"/>
      <c r="I164" s="12"/>
      <c r="J164" s="12">
        <v>2026</v>
      </c>
      <c r="K164" s="12" t="s">
        <v>108</v>
      </c>
      <c r="L164" s="16"/>
      <c r="M164" s="16" t="s">
        <v>704</v>
      </c>
      <c r="N164" s="16" t="s">
        <v>753</v>
      </c>
      <c r="O164" s="16" t="s">
        <v>526</v>
      </c>
      <c r="P164" s="16"/>
    </row>
    <row r="165" ht="65" customHeight="1" spans="1:16">
      <c r="A165" s="12">
        <v>161</v>
      </c>
      <c r="B165" s="12" t="s">
        <v>509</v>
      </c>
      <c r="C165" s="12" t="s">
        <v>754</v>
      </c>
      <c r="D165" s="12" t="s">
        <v>755</v>
      </c>
      <c r="E165" s="12" t="s">
        <v>756</v>
      </c>
      <c r="F165" s="13">
        <v>31.2</v>
      </c>
      <c r="G165" s="13">
        <v>31.2</v>
      </c>
      <c r="H165" s="13"/>
      <c r="I165" s="12"/>
      <c r="J165" s="12">
        <v>2026</v>
      </c>
      <c r="K165" s="12" t="s">
        <v>108</v>
      </c>
      <c r="L165" s="16"/>
      <c r="M165" s="16" t="s">
        <v>757</v>
      </c>
      <c r="N165" s="16" t="s">
        <v>758</v>
      </c>
      <c r="O165" s="16" t="s">
        <v>526</v>
      </c>
      <c r="P165" s="16"/>
    </row>
    <row r="166" ht="65" customHeight="1" spans="1:16">
      <c r="A166" s="12">
        <v>162</v>
      </c>
      <c r="B166" s="12" t="s">
        <v>509</v>
      </c>
      <c r="C166" s="12" t="s">
        <v>759</v>
      </c>
      <c r="D166" s="12" t="s">
        <v>760</v>
      </c>
      <c r="E166" s="12" t="s">
        <v>761</v>
      </c>
      <c r="F166" s="13">
        <v>33.48</v>
      </c>
      <c r="G166" s="13">
        <v>33.48</v>
      </c>
      <c r="H166" s="13"/>
      <c r="I166" s="12"/>
      <c r="J166" s="12">
        <v>2026</v>
      </c>
      <c r="K166" s="12" t="s">
        <v>108</v>
      </c>
      <c r="L166" s="16">
        <v>160</v>
      </c>
      <c r="M166" s="16" t="s">
        <v>762</v>
      </c>
      <c r="N166" s="16" t="s">
        <v>763</v>
      </c>
      <c r="O166" s="16" t="s">
        <v>526</v>
      </c>
      <c r="P166" s="16"/>
    </row>
    <row r="167" ht="82" customHeight="1" spans="1:16">
      <c r="A167" s="12">
        <v>163</v>
      </c>
      <c r="B167" s="12" t="s">
        <v>509</v>
      </c>
      <c r="C167" s="12" t="s">
        <v>764</v>
      </c>
      <c r="D167" s="12" t="s">
        <v>765</v>
      </c>
      <c r="E167" s="12" t="s">
        <v>766</v>
      </c>
      <c r="F167" s="13">
        <v>65</v>
      </c>
      <c r="G167" s="13">
        <v>65</v>
      </c>
      <c r="H167" s="13"/>
      <c r="I167" s="12" t="s">
        <v>24</v>
      </c>
      <c r="J167" s="12">
        <v>2026</v>
      </c>
      <c r="K167" s="12" t="s">
        <v>86</v>
      </c>
      <c r="L167" s="16">
        <v>530</v>
      </c>
      <c r="M167" s="16" t="s">
        <v>767</v>
      </c>
      <c r="N167" s="16" t="s">
        <v>768</v>
      </c>
      <c r="O167" s="16" t="s">
        <v>526</v>
      </c>
      <c r="P167" s="16"/>
    </row>
    <row r="168" ht="65" customHeight="1" spans="1:16">
      <c r="A168" s="12">
        <v>164</v>
      </c>
      <c r="B168" s="12" t="s">
        <v>509</v>
      </c>
      <c r="C168" s="12" t="s">
        <v>764</v>
      </c>
      <c r="D168" s="12" t="s">
        <v>514</v>
      </c>
      <c r="E168" s="12" t="s">
        <v>769</v>
      </c>
      <c r="F168" s="13">
        <v>35</v>
      </c>
      <c r="G168" s="13">
        <v>35</v>
      </c>
      <c r="H168" s="13"/>
      <c r="I168" s="12" t="s">
        <v>24</v>
      </c>
      <c r="J168" s="12">
        <v>2026</v>
      </c>
      <c r="K168" s="14" t="s">
        <v>403</v>
      </c>
      <c r="L168" s="16">
        <v>200</v>
      </c>
      <c r="M168" s="16" t="s">
        <v>770</v>
      </c>
      <c r="N168" s="16" t="s">
        <v>771</v>
      </c>
      <c r="O168" s="16" t="s">
        <v>526</v>
      </c>
      <c r="P168" s="16"/>
    </row>
    <row r="169" ht="65" customHeight="1" spans="1:16">
      <c r="A169" s="12">
        <v>165</v>
      </c>
      <c r="B169" s="12" t="s">
        <v>509</v>
      </c>
      <c r="C169" s="12" t="s">
        <v>772</v>
      </c>
      <c r="D169" s="12" t="s">
        <v>773</v>
      </c>
      <c r="E169" s="12" t="s">
        <v>774</v>
      </c>
      <c r="F169" s="13">
        <v>5</v>
      </c>
      <c r="G169" s="13">
        <v>5</v>
      </c>
      <c r="H169" s="13"/>
      <c r="I169" s="12" t="s">
        <v>723</v>
      </c>
      <c r="J169" s="12">
        <v>2026</v>
      </c>
      <c r="K169" s="14" t="s">
        <v>403</v>
      </c>
      <c r="L169" s="16">
        <v>981</v>
      </c>
      <c r="M169" s="16" t="s">
        <v>775</v>
      </c>
      <c r="N169" s="16" t="s">
        <v>776</v>
      </c>
      <c r="O169" s="16" t="s">
        <v>526</v>
      </c>
      <c r="P169" s="16"/>
    </row>
    <row r="170" ht="65" customHeight="1" spans="1:16">
      <c r="A170" s="12">
        <v>166</v>
      </c>
      <c r="B170" s="12" t="s">
        <v>509</v>
      </c>
      <c r="C170" s="12" t="s">
        <v>772</v>
      </c>
      <c r="D170" s="12" t="s">
        <v>777</v>
      </c>
      <c r="E170" s="12" t="s">
        <v>778</v>
      </c>
      <c r="F170" s="13">
        <v>2</v>
      </c>
      <c r="G170" s="13">
        <v>2</v>
      </c>
      <c r="H170" s="13"/>
      <c r="I170" s="12" t="s">
        <v>723</v>
      </c>
      <c r="J170" s="12">
        <v>2026</v>
      </c>
      <c r="K170" s="14" t="s">
        <v>403</v>
      </c>
      <c r="L170" s="16">
        <v>832</v>
      </c>
      <c r="M170" s="16" t="s">
        <v>779</v>
      </c>
      <c r="N170" s="16" t="s">
        <v>780</v>
      </c>
      <c r="O170" s="16" t="s">
        <v>526</v>
      </c>
      <c r="P170" s="16"/>
    </row>
    <row r="171" ht="95" customHeight="1" spans="1:16">
      <c r="A171" s="12">
        <v>167</v>
      </c>
      <c r="B171" s="12" t="s">
        <v>509</v>
      </c>
      <c r="C171" s="12" t="s">
        <v>781</v>
      </c>
      <c r="D171" s="12" t="s">
        <v>782</v>
      </c>
      <c r="E171" s="12" t="s">
        <v>783</v>
      </c>
      <c r="F171" s="13">
        <v>11.4</v>
      </c>
      <c r="G171" s="13">
        <v>11.4</v>
      </c>
      <c r="H171" s="13"/>
      <c r="I171" s="12" t="s">
        <v>24</v>
      </c>
      <c r="J171" s="12">
        <v>2026</v>
      </c>
      <c r="K171" s="12" t="s">
        <v>304</v>
      </c>
      <c r="L171" s="16">
        <v>430</v>
      </c>
      <c r="M171" s="16" t="s">
        <v>784</v>
      </c>
      <c r="N171" s="16" t="s">
        <v>675</v>
      </c>
      <c r="O171" s="16" t="s">
        <v>526</v>
      </c>
      <c r="P171" s="16"/>
    </row>
    <row r="172" ht="95" customHeight="1" spans="1:16">
      <c r="A172" s="12">
        <v>168</v>
      </c>
      <c r="B172" s="12" t="s">
        <v>509</v>
      </c>
      <c r="C172" s="12" t="s">
        <v>785</v>
      </c>
      <c r="D172" s="12" t="s">
        <v>786</v>
      </c>
      <c r="E172" s="12" t="s">
        <v>787</v>
      </c>
      <c r="F172" s="13">
        <v>35.2</v>
      </c>
      <c r="G172" s="13">
        <v>35.2</v>
      </c>
      <c r="H172" s="13"/>
      <c r="I172" s="12" t="s">
        <v>24</v>
      </c>
      <c r="J172" s="12">
        <v>2026</v>
      </c>
      <c r="K172" s="12" t="s">
        <v>304</v>
      </c>
      <c r="L172" s="16">
        <v>1743</v>
      </c>
      <c r="M172" s="16" t="s">
        <v>788</v>
      </c>
      <c r="N172" s="16" t="s">
        <v>710</v>
      </c>
      <c r="O172" s="16" t="s">
        <v>526</v>
      </c>
      <c r="P172" s="16"/>
    </row>
    <row r="173" ht="95" customHeight="1" spans="1:16">
      <c r="A173" s="12">
        <v>169</v>
      </c>
      <c r="B173" s="12" t="s">
        <v>509</v>
      </c>
      <c r="C173" s="12" t="s">
        <v>789</v>
      </c>
      <c r="D173" s="12" t="s">
        <v>672</v>
      </c>
      <c r="E173" s="12" t="s">
        <v>790</v>
      </c>
      <c r="F173" s="13">
        <v>47</v>
      </c>
      <c r="G173" s="13">
        <v>47</v>
      </c>
      <c r="H173" s="13"/>
      <c r="I173" s="12" t="s">
        <v>24</v>
      </c>
      <c r="J173" s="12">
        <v>2026</v>
      </c>
      <c r="K173" s="12" t="s">
        <v>304</v>
      </c>
      <c r="L173" s="16">
        <v>320</v>
      </c>
      <c r="M173" s="16" t="s">
        <v>791</v>
      </c>
      <c r="N173" s="16" t="s">
        <v>792</v>
      </c>
      <c r="O173" s="16" t="s">
        <v>526</v>
      </c>
      <c r="P173" s="16"/>
    </row>
    <row r="174" ht="95" customHeight="1" spans="1:16">
      <c r="A174" s="12">
        <v>170</v>
      </c>
      <c r="B174" s="12" t="s">
        <v>509</v>
      </c>
      <c r="C174" s="12" t="s">
        <v>793</v>
      </c>
      <c r="D174" s="12" t="s">
        <v>794</v>
      </c>
      <c r="E174" s="12" t="s">
        <v>795</v>
      </c>
      <c r="F174" s="13">
        <v>37.75</v>
      </c>
      <c r="G174" s="13">
        <v>37.75</v>
      </c>
      <c r="H174" s="13"/>
      <c r="I174" s="12" t="s">
        <v>24</v>
      </c>
      <c r="J174" s="12">
        <v>2026</v>
      </c>
      <c r="K174" s="12" t="s">
        <v>304</v>
      </c>
      <c r="L174" s="16">
        <v>65</v>
      </c>
      <c r="M174" s="16" t="s">
        <v>796</v>
      </c>
      <c r="N174" s="16" t="s">
        <v>710</v>
      </c>
      <c r="O174" s="16" t="s">
        <v>526</v>
      </c>
      <c r="P174" s="16"/>
    </row>
    <row r="175" ht="95" customHeight="1" spans="1:16">
      <c r="A175" s="12">
        <v>171</v>
      </c>
      <c r="B175" s="12" t="s">
        <v>509</v>
      </c>
      <c r="C175" s="12" t="s">
        <v>793</v>
      </c>
      <c r="D175" s="12" t="s">
        <v>794</v>
      </c>
      <c r="E175" s="12" t="s">
        <v>797</v>
      </c>
      <c r="F175" s="13">
        <v>9.6</v>
      </c>
      <c r="G175" s="13">
        <v>9.6</v>
      </c>
      <c r="H175" s="13"/>
      <c r="I175" s="12" t="s">
        <v>24</v>
      </c>
      <c r="J175" s="12">
        <v>2026</v>
      </c>
      <c r="K175" s="12" t="s">
        <v>304</v>
      </c>
      <c r="L175" s="16">
        <v>85</v>
      </c>
      <c r="M175" s="16" t="s">
        <v>798</v>
      </c>
      <c r="N175" s="16" t="s">
        <v>799</v>
      </c>
      <c r="O175" s="16" t="s">
        <v>526</v>
      </c>
      <c r="P175" s="16"/>
    </row>
    <row r="176" ht="95" customHeight="1" spans="1:16">
      <c r="A176" s="12">
        <v>172</v>
      </c>
      <c r="B176" s="12" t="s">
        <v>509</v>
      </c>
      <c r="C176" s="12" t="s">
        <v>793</v>
      </c>
      <c r="D176" s="12" t="s">
        <v>794</v>
      </c>
      <c r="E176" s="12" t="s">
        <v>800</v>
      </c>
      <c r="F176" s="13">
        <v>8.75</v>
      </c>
      <c r="G176" s="13">
        <v>8.75</v>
      </c>
      <c r="H176" s="13"/>
      <c r="I176" s="12" t="s">
        <v>24</v>
      </c>
      <c r="J176" s="12">
        <v>2026</v>
      </c>
      <c r="K176" s="12" t="s">
        <v>304</v>
      </c>
      <c r="L176" s="16">
        <v>45</v>
      </c>
      <c r="M176" s="16" t="s">
        <v>801</v>
      </c>
      <c r="N176" s="16" t="s">
        <v>802</v>
      </c>
      <c r="O176" s="16" t="s">
        <v>526</v>
      </c>
      <c r="P176" s="16"/>
    </row>
    <row r="177" ht="95" customHeight="1" spans="1:16">
      <c r="A177" s="12">
        <v>173</v>
      </c>
      <c r="B177" s="12" t="s">
        <v>509</v>
      </c>
      <c r="C177" s="12" t="s">
        <v>793</v>
      </c>
      <c r="D177" s="12" t="s">
        <v>794</v>
      </c>
      <c r="E177" s="12" t="s">
        <v>803</v>
      </c>
      <c r="F177" s="13">
        <v>11.6</v>
      </c>
      <c r="G177" s="13">
        <v>11.6</v>
      </c>
      <c r="H177" s="13"/>
      <c r="I177" s="12" t="s">
        <v>24</v>
      </c>
      <c r="J177" s="12">
        <v>2026</v>
      </c>
      <c r="K177" s="12" t="s">
        <v>304</v>
      </c>
      <c r="L177" s="16">
        <v>45</v>
      </c>
      <c r="M177" s="16" t="s">
        <v>804</v>
      </c>
      <c r="N177" s="16" t="s">
        <v>805</v>
      </c>
      <c r="O177" s="16" t="s">
        <v>526</v>
      </c>
      <c r="P177" s="16"/>
    </row>
    <row r="178" ht="95" customHeight="1" spans="1:16">
      <c r="A178" s="12">
        <v>174</v>
      </c>
      <c r="B178" s="12" t="s">
        <v>509</v>
      </c>
      <c r="C178" s="12" t="s">
        <v>793</v>
      </c>
      <c r="D178" s="12" t="s">
        <v>794</v>
      </c>
      <c r="E178" s="12" t="s">
        <v>806</v>
      </c>
      <c r="F178" s="13">
        <v>14</v>
      </c>
      <c r="G178" s="13">
        <v>14</v>
      </c>
      <c r="H178" s="13"/>
      <c r="I178" s="12" t="s">
        <v>24</v>
      </c>
      <c r="J178" s="12">
        <v>2026</v>
      </c>
      <c r="K178" s="12" t="s">
        <v>304</v>
      </c>
      <c r="L178" s="16">
        <v>45</v>
      </c>
      <c r="M178" s="16" t="s">
        <v>807</v>
      </c>
      <c r="N178" s="16" t="s">
        <v>805</v>
      </c>
      <c r="O178" s="16" t="s">
        <v>526</v>
      </c>
      <c r="P178" s="16"/>
    </row>
    <row r="179" ht="95" customHeight="1" spans="1:16">
      <c r="A179" s="12">
        <v>175</v>
      </c>
      <c r="B179" s="12" t="s">
        <v>509</v>
      </c>
      <c r="C179" s="12" t="s">
        <v>793</v>
      </c>
      <c r="D179" s="12" t="s">
        <v>794</v>
      </c>
      <c r="E179" s="12" t="s">
        <v>808</v>
      </c>
      <c r="F179" s="13">
        <v>96</v>
      </c>
      <c r="G179" s="13">
        <v>96</v>
      </c>
      <c r="H179" s="13"/>
      <c r="I179" s="12" t="s">
        <v>24</v>
      </c>
      <c r="J179" s="12">
        <v>2026</v>
      </c>
      <c r="K179" s="12" t="s">
        <v>304</v>
      </c>
      <c r="L179" s="16">
        <v>150</v>
      </c>
      <c r="M179" s="16" t="s">
        <v>809</v>
      </c>
      <c r="N179" s="16" t="s">
        <v>810</v>
      </c>
      <c r="O179" s="16" t="s">
        <v>526</v>
      </c>
      <c r="P179" s="16"/>
    </row>
    <row r="180" ht="95" customHeight="1" spans="1:16">
      <c r="A180" s="12">
        <v>176</v>
      </c>
      <c r="B180" s="12" t="s">
        <v>509</v>
      </c>
      <c r="C180" s="12" t="s">
        <v>811</v>
      </c>
      <c r="D180" s="12" t="s">
        <v>812</v>
      </c>
      <c r="E180" s="12" t="s">
        <v>813</v>
      </c>
      <c r="F180" s="13">
        <v>36</v>
      </c>
      <c r="G180" s="13">
        <v>36</v>
      </c>
      <c r="H180" s="13"/>
      <c r="I180" s="12" t="s">
        <v>24</v>
      </c>
      <c r="J180" s="12">
        <v>2026</v>
      </c>
      <c r="K180" s="12" t="s">
        <v>304</v>
      </c>
      <c r="L180" s="16">
        <v>510</v>
      </c>
      <c r="M180" s="16" t="s">
        <v>814</v>
      </c>
      <c r="N180" s="16" t="s">
        <v>815</v>
      </c>
      <c r="O180" s="16" t="s">
        <v>526</v>
      </c>
      <c r="P180" s="16"/>
    </row>
    <row r="181" ht="95" customHeight="1" spans="1:16">
      <c r="A181" s="12">
        <v>177</v>
      </c>
      <c r="B181" s="12" t="s">
        <v>509</v>
      </c>
      <c r="C181" s="12" t="s">
        <v>816</v>
      </c>
      <c r="D181" s="12" t="s">
        <v>677</v>
      </c>
      <c r="E181" s="12" t="s">
        <v>817</v>
      </c>
      <c r="F181" s="13">
        <v>30.1</v>
      </c>
      <c r="G181" s="13">
        <v>30.1</v>
      </c>
      <c r="H181" s="13"/>
      <c r="I181" s="12" t="s">
        <v>24</v>
      </c>
      <c r="J181" s="12">
        <v>2026</v>
      </c>
      <c r="K181" s="12" t="s">
        <v>304</v>
      </c>
      <c r="L181" s="16">
        <v>235</v>
      </c>
      <c r="M181" s="16" t="s">
        <v>818</v>
      </c>
      <c r="N181" s="16" t="s">
        <v>819</v>
      </c>
      <c r="O181" s="16" t="s">
        <v>526</v>
      </c>
      <c r="P181" s="16"/>
    </row>
    <row r="182" ht="95" customHeight="1" spans="1:16">
      <c r="A182" s="12">
        <v>178</v>
      </c>
      <c r="B182" s="12" t="s">
        <v>509</v>
      </c>
      <c r="C182" s="12" t="s">
        <v>820</v>
      </c>
      <c r="D182" s="12" t="s">
        <v>821</v>
      </c>
      <c r="E182" s="12" t="s">
        <v>822</v>
      </c>
      <c r="F182" s="13">
        <v>7.6</v>
      </c>
      <c r="G182" s="13">
        <v>7.6</v>
      </c>
      <c r="H182" s="13"/>
      <c r="I182" s="12" t="s">
        <v>24</v>
      </c>
      <c r="J182" s="12">
        <v>2026</v>
      </c>
      <c r="K182" s="12" t="s">
        <v>304</v>
      </c>
      <c r="L182" s="16">
        <v>318</v>
      </c>
      <c r="M182" s="16" t="s">
        <v>823</v>
      </c>
      <c r="N182" s="16" t="s">
        <v>824</v>
      </c>
      <c r="O182" s="16" t="s">
        <v>526</v>
      </c>
      <c r="P182" s="16"/>
    </row>
    <row r="183" ht="95" customHeight="1" spans="1:16">
      <c r="A183" s="12">
        <v>179</v>
      </c>
      <c r="B183" s="12" t="s">
        <v>509</v>
      </c>
      <c r="C183" s="12" t="s">
        <v>820</v>
      </c>
      <c r="D183" s="12" t="s">
        <v>821</v>
      </c>
      <c r="E183" s="12" t="s">
        <v>825</v>
      </c>
      <c r="F183" s="13">
        <v>4.24</v>
      </c>
      <c r="G183" s="13">
        <v>4.24</v>
      </c>
      <c r="H183" s="13"/>
      <c r="I183" s="12" t="s">
        <v>24</v>
      </c>
      <c r="J183" s="12">
        <v>2026</v>
      </c>
      <c r="K183" s="12" t="s">
        <v>304</v>
      </c>
      <c r="L183" s="16">
        <v>318</v>
      </c>
      <c r="M183" s="16" t="s">
        <v>823</v>
      </c>
      <c r="N183" s="16" t="s">
        <v>824</v>
      </c>
      <c r="O183" s="16" t="s">
        <v>526</v>
      </c>
      <c r="P183" s="16"/>
    </row>
    <row r="184" ht="65" customHeight="1" spans="1:16">
      <c r="A184" s="12">
        <v>180</v>
      </c>
      <c r="B184" s="12" t="s">
        <v>509</v>
      </c>
      <c r="C184" s="12" t="s">
        <v>826</v>
      </c>
      <c r="D184" s="12" t="s">
        <v>607</v>
      </c>
      <c r="E184" s="12" t="s">
        <v>827</v>
      </c>
      <c r="F184" s="13">
        <v>39.73</v>
      </c>
      <c r="G184" s="13">
        <v>39.73</v>
      </c>
      <c r="H184" s="13"/>
      <c r="I184" s="12" t="s">
        <v>24</v>
      </c>
      <c r="J184" s="12">
        <v>2026</v>
      </c>
      <c r="K184" s="12" t="s">
        <v>304</v>
      </c>
      <c r="L184" s="16">
        <v>675</v>
      </c>
      <c r="M184" s="16" t="s">
        <v>828</v>
      </c>
      <c r="N184" s="16" t="s">
        <v>829</v>
      </c>
      <c r="O184" s="16" t="s">
        <v>526</v>
      </c>
      <c r="P184" s="16"/>
    </row>
    <row r="185" ht="65" customHeight="1" spans="1:16">
      <c r="A185" s="12">
        <v>181</v>
      </c>
      <c r="B185" s="12" t="s">
        <v>509</v>
      </c>
      <c r="C185" s="12" t="s">
        <v>826</v>
      </c>
      <c r="D185" s="12" t="s">
        <v>607</v>
      </c>
      <c r="E185" s="12" t="s">
        <v>830</v>
      </c>
      <c r="F185" s="13">
        <v>107.88</v>
      </c>
      <c r="G185" s="13">
        <v>107.88</v>
      </c>
      <c r="H185" s="13"/>
      <c r="I185" s="12" t="s">
        <v>24</v>
      </c>
      <c r="J185" s="12">
        <v>2026</v>
      </c>
      <c r="K185" s="12" t="s">
        <v>304</v>
      </c>
      <c r="L185" s="16">
        <v>675</v>
      </c>
      <c r="M185" s="16" t="s">
        <v>831</v>
      </c>
      <c r="N185" s="16" t="s">
        <v>829</v>
      </c>
      <c r="O185" s="16" t="s">
        <v>526</v>
      </c>
      <c r="P185" s="16"/>
    </row>
    <row r="186" ht="100" customHeight="1" spans="1:16">
      <c r="A186" s="12">
        <v>182</v>
      </c>
      <c r="B186" s="12" t="s">
        <v>509</v>
      </c>
      <c r="C186" s="12" t="s">
        <v>832</v>
      </c>
      <c r="D186" s="12" t="s">
        <v>833</v>
      </c>
      <c r="E186" s="12" t="s">
        <v>834</v>
      </c>
      <c r="F186" s="13">
        <v>38.2</v>
      </c>
      <c r="G186" s="13">
        <v>38.2</v>
      </c>
      <c r="H186" s="13"/>
      <c r="I186" s="12" t="s">
        <v>24</v>
      </c>
      <c r="J186" s="12">
        <v>2026</v>
      </c>
      <c r="K186" s="12" t="s">
        <v>304</v>
      </c>
      <c r="L186" s="16">
        <v>1410</v>
      </c>
      <c r="M186" s="16" t="s">
        <v>835</v>
      </c>
      <c r="N186" s="16" t="s">
        <v>836</v>
      </c>
      <c r="O186" s="16" t="s">
        <v>526</v>
      </c>
      <c r="P186" s="16"/>
    </row>
    <row r="187" ht="100" customHeight="1" spans="1:16">
      <c r="A187" s="12">
        <v>183</v>
      </c>
      <c r="B187" s="12" t="s">
        <v>509</v>
      </c>
      <c r="C187" s="12" t="s">
        <v>832</v>
      </c>
      <c r="D187" s="12" t="s">
        <v>833</v>
      </c>
      <c r="E187" s="12" t="s">
        <v>837</v>
      </c>
      <c r="F187" s="13">
        <v>58.5</v>
      </c>
      <c r="G187" s="13">
        <v>58.5</v>
      </c>
      <c r="H187" s="13"/>
      <c r="I187" s="12" t="s">
        <v>24</v>
      </c>
      <c r="J187" s="12">
        <v>2026</v>
      </c>
      <c r="K187" s="12" t="s">
        <v>304</v>
      </c>
      <c r="L187" s="16">
        <v>1410</v>
      </c>
      <c r="M187" s="16" t="s">
        <v>838</v>
      </c>
      <c r="N187" s="16" t="s">
        <v>839</v>
      </c>
      <c r="O187" s="16" t="s">
        <v>526</v>
      </c>
      <c r="P187" s="16"/>
    </row>
    <row r="188" ht="95" customHeight="1" spans="1:16">
      <c r="A188" s="12">
        <v>184</v>
      </c>
      <c r="B188" s="12" t="s">
        <v>509</v>
      </c>
      <c r="C188" s="12" t="s">
        <v>840</v>
      </c>
      <c r="D188" s="12" t="s">
        <v>841</v>
      </c>
      <c r="E188" s="12" t="s">
        <v>842</v>
      </c>
      <c r="F188" s="13">
        <v>21.2</v>
      </c>
      <c r="G188" s="13">
        <v>21.2</v>
      </c>
      <c r="H188" s="13"/>
      <c r="I188" s="12" t="s">
        <v>24</v>
      </c>
      <c r="J188" s="12">
        <v>2026</v>
      </c>
      <c r="K188" s="12" t="s">
        <v>304</v>
      </c>
      <c r="L188" s="16">
        <v>1048</v>
      </c>
      <c r="M188" s="16" t="s">
        <v>843</v>
      </c>
      <c r="N188" s="16" t="s">
        <v>844</v>
      </c>
      <c r="O188" s="16" t="s">
        <v>526</v>
      </c>
      <c r="P188" s="16"/>
    </row>
    <row r="189" ht="95" customHeight="1" spans="1:16">
      <c r="A189" s="12">
        <v>185</v>
      </c>
      <c r="B189" s="12" t="s">
        <v>509</v>
      </c>
      <c r="C189" s="12" t="s">
        <v>845</v>
      </c>
      <c r="D189" s="12" t="s">
        <v>846</v>
      </c>
      <c r="E189" s="12" t="s">
        <v>847</v>
      </c>
      <c r="F189" s="13">
        <v>2</v>
      </c>
      <c r="G189" s="13">
        <v>2</v>
      </c>
      <c r="H189" s="13"/>
      <c r="I189" s="12" t="s">
        <v>24</v>
      </c>
      <c r="J189" s="12">
        <v>2026</v>
      </c>
      <c r="K189" s="12" t="s">
        <v>304</v>
      </c>
      <c r="L189" s="16">
        <v>386</v>
      </c>
      <c r="M189" s="16" t="s">
        <v>848</v>
      </c>
      <c r="N189" s="16" t="s">
        <v>849</v>
      </c>
      <c r="O189" s="16" t="s">
        <v>526</v>
      </c>
      <c r="P189" s="16"/>
    </row>
    <row r="190" ht="104" customHeight="1" spans="1:16">
      <c r="A190" s="12">
        <v>186</v>
      </c>
      <c r="B190" s="12" t="s">
        <v>509</v>
      </c>
      <c r="C190" s="12" t="s">
        <v>850</v>
      </c>
      <c r="D190" s="12" t="s">
        <v>851</v>
      </c>
      <c r="E190" s="12" t="s">
        <v>852</v>
      </c>
      <c r="F190" s="13">
        <v>30.4</v>
      </c>
      <c r="G190" s="13">
        <v>30.4</v>
      </c>
      <c r="H190" s="13"/>
      <c r="I190" s="12" t="s">
        <v>24</v>
      </c>
      <c r="J190" s="12">
        <v>2026</v>
      </c>
      <c r="K190" s="12" t="s">
        <v>304</v>
      </c>
      <c r="L190" s="16" t="s">
        <v>853</v>
      </c>
      <c r="M190" s="16" t="s">
        <v>854</v>
      </c>
      <c r="N190" s="16" t="s">
        <v>855</v>
      </c>
      <c r="O190" s="16" t="s">
        <v>526</v>
      </c>
      <c r="P190" s="16"/>
    </row>
    <row r="191" ht="65" customHeight="1" spans="1:16">
      <c r="A191" s="12">
        <v>187</v>
      </c>
      <c r="B191" s="12" t="s">
        <v>509</v>
      </c>
      <c r="C191" s="12" t="s">
        <v>856</v>
      </c>
      <c r="D191" s="12" t="s">
        <v>857</v>
      </c>
      <c r="E191" s="12" t="s">
        <v>858</v>
      </c>
      <c r="F191" s="13">
        <v>60</v>
      </c>
      <c r="G191" s="13">
        <v>60</v>
      </c>
      <c r="H191" s="13"/>
      <c r="I191" s="12" t="s">
        <v>24</v>
      </c>
      <c r="J191" s="12">
        <v>2026</v>
      </c>
      <c r="K191" s="14" t="s">
        <v>480</v>
      </c>
      <c r="L191" s="16">
        <v>85</v>
      </c>
      <c r="M191" s="16" t="s">
        <v>859</v>
      </c>
      <c r="N191" s="16" t="s">
        <v>860</v>
      </c>
      <c r="O191" s="16" t="s">
        <v>526</v>
      </c>
      <c r="P191" s="16"/>
    </row>
    <row r="192" ht="65" customHeight="1" spans="1:16">
      <c r="A192" s="12">
        <v>188</v>
      </c>
      <c r="B192" s="12" t="s">
        <v>509</v>
      </c>
      <c r="C192" s="12" t="s">
        <v>856</v>
      </c>
      <c r="D192" s="12" t="s">
        <v>857</v>
      </c>
      <c r="E192" s="12" t="s">
        <v>861</v>
      </c>
      <c r="F192" s="13">
        <v>70</v>
      </c>
      <c r="G192" s="13">
        <v>70</v>
      </c>
      <c r="H192" s="13"/>
      <c r="I192" s="12" t="s">
        <v>24</v>
      </c>
      <c r="J192" s="12">
        <v>2026</v>
      </c>
      <c r="K192" s="14" t="s">
        <v>480</v>
      </c>
      <c r="L192" s="16">
        <v>87</v>
      </c>
      <c r="M192" s="16" t="s">
        <v>862</v>
      </c>
      <c r="N192" s="16" t="s">
        <v>863</v>
      </c>
      <c r="O192" s="16" t="s">
        <v>526</v>
      </c>
      <c r="P192" s="16"/>
    </row>
    <row r="193" ht="65" customHeight="1" spans="1:16">
      <c r="A193" s="12">
        <v>189</v>
      </c>
      <c r="B193" s="12" t="s">
        <v>509</v>
      </c>
      <c r="C193" s="12" t="s">
        <v>864</v>
      </c>
      <c r="D193" s="12" t="s">
        <v>483</v>
      </c>
      <c r="E193" s="12" t="s">
        <v>865</v>
      </c>
      <c r="F193" s="13">
        <v>30.5</v>
      </c>
      <c r="G193" s="13">
        <v>30.5</v>
      </c>
      <c r="H193" s="13"/>
      <c r="I193" s="12" t="s">
        <v>24</v>
      </c>
      <c r="J193" s="12">
        <v>2026</v>
      </c>
      <c r="K193" s="14" t="s">
        <v>480</v>
      </c>
      <c r="L193" s="16">
        <v>98</v>
      </c>
      <c r="M193" s="16" t="s">
        <v>866</v>
      </c>
      <c r="N193" s="16" t="s">
        <v>867</v>
      </c>
      <c r="O193" s="16" t="s">
        <v>526</v>
      </c>
      <c r="P193" s="16"/>
    </row>
    <row r="194" ht="95" customHeight="1" spans="1:16">
      <c r="A194" s="12">
        <v>190</v>
      </c>
      <c r="B194" s="12" t="s">
        <v>509</v>
      </c>
      <c r="C194" s="12" t="s">
        <v>868</v>
      </c>
      <c r="D194" s="12" t="s">
        <v>374</v>
      </c>
      <c r="E194" s="12" t="s">
        <v>869</v>
      </c>
      <c r="F194" s="13">
        <v>60</v>
      </c>
      <c r="G194" s="13">
        <v>60</v>
      </c>
      <c r="H194" s="13"/>
      <c r="I194" s="12" t="s">
        <v>723</v>
      </c>
      <c r="J194" s="12">
        <v>2026</v>
      </c>
      <c r="K194" s="12" t="s">
        <v>376</v>
      </c>
      <c r="L194" s="16">
        <v>325</v>
      </c>
      <c r="M194" s="16" t="s">
        <v>870</v>
      </c>
      <c r="N194" s="16" t="s">
        <v>871</v>
      </c>
      <c r="O194" s="16" t="s">
        <v>526</v>
      </c>
      <c r="P194" s="16"/>
    </row>
    <row r="195" ht="95" customHeight="1" spans="1:16">
      <c r="A195" s="12">
        <v>191</v>
      </c>
      <c r="B195" s="12" t="s">
        <v>509</v>
      </c>
      <c r="C195" s="12" t="s">
        <v>868</v>
      </c>
      <c r="D195" s="12" t="s">
        <v>872</v>
      </c>
      <c r="E195" s="12" t="s">
        <v>873</v>
      </c>
      <c r="F195" s="13">
        <v>35</v>
      </c>
      <c r="G195" s="13">
        <v>35</v>
      </c>
      <c r="H195" s="13"/>
      <c r="I195" s="12" t="s">
        <v>723</v>
      </c>
      <c r="J195" s="12">
        <v>2026</v>
      </c>
      <c r="K195" s="12" t="s">
        <v>376</v>
      </c>
      <c r="L195" s="16">
        <v>269</v>
      </c>
      <c r="M195" s="16" t="s">
        <v>874</v>
      </c>
      <c r="N195" s="16" t="s">
        <v>875</v>
      </c>
      <c r="O195" s="16" t="s">
        <v>526</v>
      </c>
      <c r="P195" s="16"/>
    </row>
    <row r="196" ht="65" customHeight="1" spans="1:16">
      <c r="A196" s="12">
        <v>192</v>
      </c>
      <c r="B196" s="12" t="s">
        <v>509</v>
      </c>
      <c r="C196" s="12" t="s">
        <v>876</v>
      </c>
      <c r="D196" s="12" t="s">
        <v>877</v>
      </c>
      <c r="E196" s="12" t="s">
        <v>878</v>
      </c>
      <c r="F196" s="13">
        <v>140</v>
      </c>
      <c r="G196" s="13">
        <v>140</v>
      </c>
      <c r="H196" s="13"/>
      <c r="I196" s="12" t="s">
        <v>24</v>
      </c>
      <c r="J196" s="12">
        <v>2026</v>
      </c>
      <c r="K196" s="12" t="s">
        <v>61</v>
      </c>
      <c r="L196" s="16" t="s">
        <v>879</v>
      </c>
      <c r="M196" s="16" t="s">
        <v>880</v>
      </c>
      <c r="N196" s="16" t="s">
        <v>881</v>
      </c>
      <c r="O196" s="16" t="s">
        <v>526</v>
      </c>
      <c r="P196" s="16"/>
    </row>
    <row r="197" ht="127" customHeight="1" spans="1:16">
      <c r="A197" s="12">
        <v>193</v>
      </c>
      <c r="B197" s="12" t="s">
        <v>20</v>
      </c>
      <c r="C197" s="12" t="s">
        <v>882</v>
      </c>
      <c r="D197" s="12" t="s">
        <v>883</v>
      </c>
      <c r="E197" s="12" t="s">
        <v>884</v>
      </c>
      <c r="F197" s="13">
        <v>130</v>
      </c>
      <c r="G197" s="13">
        <v>130</v>
      </c>
      <c r="H197" s="13"/>
      <c r="I197" s="12" t="s">
        <v>24</v>
      </c>
      <c r="J197" s="12">
        <v>2026</v>
      </c>
      <c r="K197" s="12" t="s">
        <v>61</v>
      </c>
      <c r="L197" s="16">
        <v>1405</v>
      </c>
      <c r="M197" s="16" t="s">
        <v>885</v>
      </c>
      <c r="N197" s="16" t="s">
        <v>886</v>
      </c>
      <c r="O197" s="16" t="s">
        <v>526</v>
      </c>
      <c r="P197" s="16"/>
    </row>
    <row r="198" ht="122" customHeight="1" spans="1:16">
      <c r="A198" s="12">
        <v>194</v>
      </c>
      <c r="B198" s="12" t="s">
        <v>509</v>
      </c>
      <c r="C198" s="12" t="s">
        <v>887</v>
      </c>
      <c r="D198" s="12" t="s">
        <v>70</v>
      </c>
      <c r="E198" s="12" t="s">
        <v>888</v>
      </c>
      <c r="F198" s="13">
        <v>24.5</v>
      </c>
      <c r="G198" s="13">
        <v>24.5</v>
      </c>
      <c r="H198" s="13"/>
      <c r="I198" s="12" t="s">
        <v>889</v>
      </c>
      <c r="J198" s="12">
        <v>2026</v>
      </c>
      <c r="K198" s="12" t="s">
        <v>61</v>
      </c>
      <c r="L198" s="16" t="s">
        <v>890</v>
      </c>
      <c r="M198" s="16" t="s">
        <v>891</v>
      </c>
      <c r="N198" s="16" t="s">
        <v>892</v>
      </c>
      <c r="O198" s="16" t="s">
        <v>526</v>
      </c>
      <c r="P198" s="16"/>
    </row>
    <row r="199" ht="75" customHeight="1" spans="1:16">
      <c r="A199" s="12">
        <v>195</v>
      </c>
      <c r="B199" s="12" t="s">
        <v>509</v>
      </c>
      <c r="C199" s="12" t="s">
        <v>893</v>
      </c>
      <c r="D199" s="12" t="s">
        <v>55</v>
      </c>
      <c r="E199" s="12" t="s">
        <v>894</v>
      </c>
      <c r="F199" s="13">
        <v>80</v>
      </c>
      <c r="G199" s="13">
        <v>80</v>
      </c>
      <c r="H199" s="13"/>
      <c r="I199" s="12" t="s">
        <v>24</v>
      </c>
      <c r="J199" s="12">
        <v>2026</v>
      </c>
      <c r="K199" s="12" t="s">
        <v>50</v>
      </c>
      <c r="L199" s="16">
        <v>275</v>
      </c>
      <c r="M199" s="16" t="s">
        <v>895</v>
      </c>
      <c r="N199" s="16" t="s">
        <v>896</v>
      </c>
      <c r="O199" s="16" t="s">
        <v>526</v>
      </c>
      <c r="P199" s="16"/>
    </row>
    <row r="200" ht="75" customHeight="1" spans="1:16">
      <c r="A200" s="12">
        <v>196</v>
      </c>
      <c r="B200" s="12" t="s">
        <v>509</v>
      </c>
      <c r="C200" s="12" t="s">
        <v>893</v>
      </c>
      <c r="D200" s="12" t="s">
        <v>55</v>
      </c>
      <c r="E200" s="12" t="s">
        <v>897</v>
      </c>
      <c r="F200" s="13">
        <v>135</v>
      </c>
      <c r="G200" s="13">
        <v>135</v>
      </c>
      <c r="H200" s="13"/>
      <c r="I200" s="12" t="s">
        <v>24</v>
      </c>
      <c r="J200" s="12">
        <v>2026</v>
      </c>
      <c r="K200" s="12" t="s">
        <v>50</v>
      </c>
      <c r="L200" s="16">
        <v>275</v>
      </c>
      <c r="M200" s="16" t="s">
        <v>895</v>
      </c>
      <c r="N200" s="16" t="s">
        <v>896</v>
      </c>
      <c r="O200" s="16" t="s">
        <v>526</v>
      </c>
      <c r="P200" s="16"/>
    </row>
    <row r="201" ht="65" customHeight="1" spans="1:16">
      <c r="A201" s="12">
        <v>197</v>
      </c>
      <c r="B201" s="12" t="s">
        <v>509</v>
      </c>
      <c r="C201" s="12" t="s">
        <v>893</v>
      </c>
      <c r="D201" s="12" t="s">
        <v>898</v>
      </c>
      <c r="E201" s="12" t="s">
        <v>899</v>
      </c>
      <c r="F201" s="13">
        <v>80</v>
      </c>
      <c r="G201" s="13">
        <v>80</v>
      </c>
      <c r="H201" s="13"/>
      <c r="I201" s="12" t="s">
        <v>24</v>
      </c>
      <c r="J201" s="12">
        <v>2026</v>
      </c>
      <c r="K201" s="12" t="s">
        <v>50</v>
      </c>
      <c r="L201" s="16">
        <v>135</v>
      </c>
      <c r="M201" s="16" t="s">
        <v>900</v>
      </c>
      <c r="N201" s="16" t="s">
        <v>896</v>
      </c>
      <c r="O201" s="16" t="s">
        <v>526</v>
      </c>
      <c r="P201" s="16"/>
    </row>
    <row r="202" ht="65" customHeight="1" spans="1:16">
      <c r="A202" s="12">
        <v>198</v>
      </c>
      <c r="B202" s="12" t="s">
        <v>509</v>
      </c>
      <c r="C202" s="12" t="s">
        <v>868</v>
      </c>
      <c r="D202" s="12" t="s">
        <v>901</v>
      </c>
      <c r="E202" s="12" t="s">
        <v>902</v>
      </c>
      <c r="F202" s="13">
        <v>22.74</v>
      </c>
      <c r="G202" s="13">
        <v>22.74</v>
      </c>
      <c r="H202" s="13"/>
      <c r="I202" s="12" t="s">
        <v>903</v>
      </c>
      <c r="J202" s="12">
        <v>2026</v>
      </c>
      <c r="K202" s="12" t="s">
        <v>239</v>
      </c>
      <c r="L202" s="16">
        <v>1340</v>
      </c>
      <c r="M202" s="16" t="s">
        <v>904</v>
      </c>
      <c r="N202" s="16" t="s">
        <v>905</v>
      </c>
      <c r="O202" s="16" t="s">
        <v>526</v>
      </c>
      <c r="P202" s="16"/>
    </row>
    <row r="203" ht="76" customHeight="1" spans="1:16">
      <c r="A203" s="12">
        <v>199</v>
      </c>
      <c r="B203" s="12" t="s">
        <v>509</v>
      </c>
      <c r="C203" s="12" t="s">
        <v>906</v>
      </c>
      <c r="D203" s="12" t="s">
        <v>907</v>
      </c>
      <c r="E203" s="12" t="s">
        <v>908</v>
      </c>
      <c r="F203" s="13">
        <v>78</v>
      </c>
      <c r="G203" s="13">
        <v>78</v>
      </c>
      <c r="H203" s="13"/>
      <c r="I203" s="12" t="s">
        <v>24</v>
      </c>
      <c r="J203" s="12">
        <v>2026</v>
      </c>
      <c r="K203" s="12" t="s">
        <v>239</v>
      </c>
      <c r="L203" s="16">
        <v>3658</v>
      </c>
      <c r="M203" s="16" t="s">
        <v>909</v>
      </c>
      <c r="N203" s="16" t="s">
        <v>910</v>
      </c>
      <c r="O203" s="16" t="s">
        <v>526</v>
      </c>
      <c r="P203" s="16"/>
    </row>
    <row r="204" ht="76" customHeight="1" spans="1:16">
      <c r="A204" s="12">
        <v>200</v>
      </c>
      <c r="B204" s="12" t="s">
        <v>509</v>
      </c>
      <c r="C204" s="12" t="s">
        <v>906</v>
      </c>
      <c r="D204" s="12" t="s">
        <v>907</v>
      </c>
      <c r="E204" s="12" t="s">
        <v>911</v>
      </c>
      <c r="F204" s="13">
        <v>39</v>
      </c>
      <c r="G204" s="13">
        <v>39</v>
      </c>
      <c r="H204" s="13"/>
      <c r="I204" s="12" t="s">
        <v>24</v>
      </c>
      <c r="J204" s="12">
        <v>2026</v>
      </c>
      <c r="K204" s="12" t="s">
        <v>239</v>
      </c>
      <c r="L204" s="16">
        <v>3658</v>
      </c>
      <c r="M204" s="16" t="s">
        <v>912</v>
      </c>
      <c r="N204" s="16" t="s">
        <v>913</v>
      </c>
      <c r="O204" s="16" t="s">
        <v>526</v>
      </c>
      <c r="P204" s="16"/>
    </row>
    <row r="205" ht="65" customHeight="1" spans="1:16">
      <c r="A205" s="12">
        <v>201</v>
      </c>
      <c r="B205" s="12" t="s">
        <v>509</v>
      </c>
      <c r="C205" s="12" t="s">
        <v>509</v>
      </c>
      <c r="D205" s="12" t="s">
        <v>914</v>
      </c>
      <c r="E205" s="12" t="s">
        <v>915</v>
      </c>
      <c r="F205" s="13">
        <v>54</v>
      </c>
      <c r="G205" s="13">
        <v>21.6</v>
      </c>
      <c r="H205" s="13">
        <v>32.4</v>
      </c>
      <c r="I205" s="12" t="s">
        <v>24</v>
      </c>
      <c r="J205" s="12">
        <v>2026</v>
      </c>
      <c r="K205" s="12" t="s">
        <v>304</v>
      </c>
      <c r="L205" s="12">
        <v>122</v>
      </c>
      <c r="M205" s="12" t="s">
        <v>916</v>
      </c>
      <c r="N205" s="12" t="s">
        <v>917</v>
      </c>
      <c r="O205" s="16" t="s">
        <v>526</v>
      </c>
      <c r="P205" s="16"/>
    </row>
    <row r="206" ht="65" customHeight="1" spans="1:16">
      <c r="A206" s="12">
        <v>202</v>
      </c>
      <c r="B206" s="12" t="s">
        <v>509</v>
      </c>
      <c r="C206" s="12" t="s">
        <v>509</v>
      </c>
      <c r="D206" s="12" t="s">
        <v>199</v>
      </c>
      <c r="E206" s="12" t="s">
        <v>918</v>
      </c>
      <c r="F206" s="13">
        <v>200</v>
      </c>
      <c r="G206" s="13">
        <v>80</v>
      </c>
      <c r="H206" s="13">
        <v>120</v>
      </c>
      <c r="I206" s="12" t="s">
        <v>24</v>
      </c>
      <c r="J206" s="12">
        <v>2026</v>
      </c>
      <c r="K206" s="12" t="s">
        <v>193</v>
      </c>
      <c r="L206" s="12">
        <v>356</v>
      </c>
      <c r="M206" s="12" t="s">
        <v>919</v>
      </c>
      <c r="N206" s="12" t="s">
        <v>917</v>
      </c>
      <c r="O206" s="16" t="s">
        <v>526</v>
      </c>
      <c r="P206" s="16"/>
    </row>
    <row r="207" ht="65" customHeight="1" spans="1:16">
      <c r="A207" s="12">
        <v>203</v>
      </c>
      <c r="B207" s="12" t="s">
        <v>509</v>
      </c>
      <c r="C207" s="12" t="s">
        <v>509</v>
      </c>
      <c r="D207" s="12" t="s">
        <v>782</v>
      </c>
      <c r="E207" s="12" t="s">
        <v>920</v>
      </c>
      <c r="F207" s="13">
        <v>125</v>
      </c>
      <c r="G207" s="13">
        <v>50</v>
      </c>
      <c r="H207" s="13">
        <v>75</v>
      </c>
      <c r="I207" s="12" t="s">
        <v>24</v>
      </c>
      <c r="J207" s="12">
        <v>2026</v>
      </c>
      <c r="K207" s="12" t="s">
        <v>304</v>
      </c>
      <c r="L207" s="12">
        <v>120</v>
      </c>
      <c r="M207" s="12" t="s">
        <v>921</v>
      </c>
      <c r="N207" s="12" t="s">
        <v>917</v>
      </c>
      <c r="O207" s="16" t="s">
        <v>526</v>
      </c>
      <c r="P207" s="16"/>
    </row>
    <row r="208" ht="65" customHeight="1" spans="1:16">
      <c r="A208" s="12">
        <v>204</v>
      </c>
      <c r="B208" s="12" t="s">
        <v>509</v>
      </c>
      <c r="C208" s="12" t="s">
        <v>509</v>
      </c>
      <c r="D208" s="12" t="s">
        <v>922</v>
      </c>
      <c r="E208" s="12" t="s">
        <v>923</v>
      </c>
      <c r="F208" s="13">
        <v>125</v>
      </c>
      <c r="G208" s="13">
        <v>50</v>
      </c>
      <c r="H208" s="13">
        <v>75</v>
      </c>
      <c r="I208" s="12" t="s">
        <v>24</v>
      </c>
      <c r="J208" s="12">
        <v>2026</v>
      </c>
      <c r="K208" s="12" t="s">
        <v>156</v>
      </c>
      <c r="L208" s="12">
        <v>132</v>
      </c>
      <c r="M208" s="12" t="s">
        <v>924</v>
      </c>
      <c r="N208" s="12" t="s">
        <v>917</v>
      </c>
      <c r="O208" s="16" t="s">
        <v>526</v>
      </c>
      <c r="P208" s="16"/>
    </row>
    <row r="209" ht="81" customHeight="1" spans="1:16">
      <c r="A209" s="12">
        <v>205</v>
      </c>
      <c r="B209" s="12" t="s">
        <v>509</v>
      </c>
      <c r="C209" s="12" t="s">
        <v>925</v>
      </c>
      <c r="D209" s="12" t="s">
        <v>926</v>
      </c>
      <c r="E209" s="12" t="s">
        <v>927</v>
      </c>
      <c r="F209" s="13">
        <v>175</v>
      </c>
      <c r="G209" s="13">
        <v>175</v>
      </c>
      <c r="H209" s="13"/>
      <c r="I209" s="12" t="s">
        <v>24</v>
      </c>
      <c r="J209" s="12">
        <v>2026</v>
      </c>
      <c r="K209" s="14" t="s">
        <v>114</v>
      </c>
      <c r="L209" s="16">
        <v>506</v>
      </c>
      <c r="M209" s="16" t="s">
        <v>928</v>
      </c>
      <c r="N209" s="16" t="s">
        <v>929</v>
      </c>
      <c r="O209" s="16" t="s">
        <v>526</v>
      </c>
      <c r="P209" s="16"/>
    </row>
    <row r="210" ht="100" customHeight="1" spans="1:16">
      <c r="A210" s="12">
        <v>206</v>
      </c>
      <c r="B210" s="12" t="s">
        <v>20</v>
      </c>
      <c r="C210" s="12" t="s">
        <v>925</v>
      </c>
      <c r="D210" s="12" t="s">
        <v>930</v>
      </c>
      <c r="E210" s="12" t="s">
        <v>931</v>
      </c>
      <c r="F210" s="13">
        <v>180</v>
      </c>
      <c r="G210" s="13">
        <v>180</v>
      </c>
      <c r="H210" s="13"/>
      <c r="I210" s="12" t="s">
        <v>24</v>
      </c>
      <c r="J210" s="12">
        <v>2026</v>
      </c>
      <c r="K210" s="14" t="s">
        <v>114</v>
      </c>
      <c r="L210" s="16">
        <v>405</v>
      </c>
      <c r="M210" s="16" t="s">
        <v>932</v>
      </c>
      <c r="N210" s="16" t="s">
        <v>933</v>
      </c>
      <c r="O210" s="16" t="s">
        <v>526</v>
      </c>
      <c r="P210" s="16"/>
    </row>
    <row r="211" ht="65" customHeight="1" spans="1:16">
      <c r="A211" s="12">
        <v>207</v>
      </c>
      <c r="B211" s="12" t="s">
        <v>20</v>
      </c>
      <c r="C211" s="12" t="s">
        <v>513</v>
      </c>
      <c r="D211" s="12" t="s">
        <v>934</v>
      </c>
      <c r="E211" s="12" t="s">
        <v>935</v>
      </c>
      <c r="F211" s="13">
        <v>40</v>
      </c>
      <c r="G211" s="13">
        <v>40</v>
      </c>
      <c r="H211" s="13"/>
      <c r="I211" s="12" t="s">
        <v>24</v>
      </c>
      <c r="J211" s="12">
        <v>2026</v>
      </c>
      <c r="K211" s="12" t="s">
        <v>347</v>
      </c>
      <c r="L211" s="19" t="s">
        <v>936</v>
      </c>
      <c r="M211" s="19" t="s">
        <v>937</v>
      </c>
      <c r="N211" s="19" t="s">
        <v>938</v>
      </c>
      <c r="O211" s="19" t="s">
        <v>526</v>
      </c>
      <c r="P211" s="19"/>
    </row>
    <row r="212" ht="65" customHeight="1" spans="1:16">
      <c r="A212" s="12">
        <v>208</v>
      </c>
      <c r="B212" s="12" t="s">
        <v>20</v>
      </c>
      <c r="C212" s="12" t="s">
        <v>513</v>
      </c>
      <c r="D212" s="12" t="s">
        <v>345</v>
      </c>
      <c r="E212" s="12" t="s">
        <v>939</v>
      </c>
      <c r="F212" s="13">
        <v>20</v>
      </c>
      <c r="G212" s="13">
        <v>20</v>
      </c>
      <c r="H212" s="13"/>
      <c r="I212" s="12" t="s">
        <v>24</v>
      </c>
      <c r="J212" s="12">
        <v>2026</v>
      </c>
      <c r="K212" s="12" t="s">
        <v>347</v>
      </c>
      <c r="L212" s="19" t="s">
        <v>940</v>
      </c>
      <c r="M212" s="19" t="s">
        <v>941</v>
      </c>
      <c r="N212" s="19" t="s">
        <v>942</v>
      </c>
      <c r="O212" s="19" t="s">
        <v>526</v>
      </c>
      <c r="P212" s="19"/>
    </row>
    <row r="213" ht="65" customHeight="1" spans="1:16">
      <c r="A213" s="12">
        <v>209</v>
      </c>
      <c r="B213" s="12" t="s">
        <v>20</v>
      </c>
      <c r="C213" s="12" t="s">
        <v>513</v>
      </c>
      <c r="D213" s="12" t="s">
        <v>943</v>
      </c>
      <c r="E213" s="12" t="s">
        <v>944</v>
      </c>
      <c r="F213" s="13">
        <v>7.5</v>
      </c>
      <c r="G213" s="13">
        <v>7.5</v>
      </c>
      <c r="H213" s="13"/>
      <c r="I213" s="12" t="s">
        <v>24</v>
      </c>
      <c r="J213" s="12">
        <v>2026</v>
      </c>
      <c r="K213" s="12" t="s">
        <v>347</v>
      </c>
      <c r="L213" s="12" t="s">
        <v>945</v>
      </c>
      <c r="M213" s="12" t="s">
        <v>946</v>
      </c>
      <c r="N213" s="12" t="s">
        <v>947</v>
      </c>
      <c r="O213" s="12" t="s">
        <v>526</v>
      </c>
      <c r="P213" s="12"/>
    </row>
    <row r="214" ht="65" customHeight="1" spans="1:16">
      <c r="A214" s="12">
        <v>210</v>
      </c>
      <c r="B214" s="12" t="s">
        <v>20</v>
      </c>
      <c r="C214" s="12" t="s">
        <v>513</v>
      </c>
      <c r="D214" s="12" t="s">
        <v>345</v>
      </c>
      <c r="E214" s="12" t="s">
        <v>948</v>
      </c>
      <c r="F214" s="13">
        <v>15</v>
      </c>
      <c r="G214" s="13">
        <v>15</v>
      </c>
      <c r="H214" s="13"/>
      <c r="I214" s="12" t="s">
        <v>24</v>
      </c>
      <c r="J214" s="12">
        <v>2026</v>
      </c>
      <c r="K214" s="12" t="s">
        <v>347</v>
      </c>
      <c r="L214" s="19" t="s">
        <v>949</v>
      </c>
      <c r="M214" s="19" t="s">
        <v>941</v>
      </c>
      <c r="N214" s="19" t="s">
        <v>950</v>
      </c>
      <c r="O214" s="19" t="s">
        <v>526</v>
      </c>
      <c r="P214" s="19"/>
    </row>
    <row r="215" ht="65" customHeight="1" spans="1:16">
      <c r="A215" s="12">
        <v>211</v>
      </c>
      <c r="B215" s="12" t="s">
        <v>20</v>
      </c>
      <c r="C215" s="12" t="s">
        <v>513</v>
      </c>
      <c r="D215" s="12" t="s">
        <v>951</v>
      </c>
      <c r="E215" s="12" t="s">
        <v>952</v>
      </c>
      <c r="F215" s="13">
        <v>12</v>
      </c>
      <c r="G215" s="13">
        <v>12</v>
      </c>
      <c r="H215" s="13"/>
      <c r="I215" s="12" t="s">
        <v>24</v>
      </c>
      <c r="J215" s="12">
        <v>2026</v>
      </c>
      <c r="K215" s="12" t="s">
        <v>25</v>
      </c>
      <c r="L215" s="16" t="s">
        <v>953</v>
      </c>
      <c r="M215" s="16" t="s">
        <v>954</v>
      </c>
      <c r="N215" s="16" t="s">
        <v>955</v>
      </c>
      <c r="O215" s="16" t="s">
        <v>526</v>
      </c>
      <c r="P215" s="16"/>
    </row>
    <row r="216" ht="65" customHeight="1" spans="1:16">
      <c r="A216" s="12">
        <v>212</v>
      </c>
      <c r="B216" s="12" t="s">
        <v>20</v>
      </c>
      <c r="C216" s="12" t="s">
        <v>513</v>
      </c>
      <c r="D216" s="12" t="s">
        <v>956</v>
      </c>
      <c r="E216" s="12" t="s">
        <v>957</v>
      </c>
      <c r="F216" s="13">
        <v>52</v>
      </c>
      <c r="G216" s="13">
        <v>52</v>
      </c>
      <c r="H216" s="13"/>
      <c r="I216" s="12" t="s">
        <v>24</v>
      </c>
      <c r="J216" s="12">
        <v>2026</v>
      </c>
      <c r="K216" s="12" t="s">
        <v>225</v>
      </c>
      <c r="L216" s="16">
        <v>1043</v>
      </c>
      <c r="M216" s="16" t="s">
        <v>958</v>
      </c>
      <c r="N216" s="16" t="s">
        <v>959</v>
      </c>
      <c r="O216" s="16" t="s">
        <v>526</v>
      </c>
      <c r="P216" s="16"/>
    </row>
    <row r="217" ht="65" customHeight="1" spans="1:16">
      <c r="A217" s="12">
        <v>213</v>
      </c>
      <c r="B217" s="12" t="s">
        <v>20</v>
      </c>
      <c r="C217" s="12" t="s">
        <v>513</v>
      </c>
      <c r="D217" s="12" t="s">
        <v>960</v>
      </c>
      <c r="E217" s="12" t="s">
        <v>961</v>
      </c>
      <c r="F217" s="13">
        <v>70</v>
      </c>
      <c r="G217" s="13">
        <v>70</v>
      </c>
      <c r="H217" s="13"/>
      <c r="I217" s="12" t="s">
        <v>24</v>
      </c>
      <c r="J217" s="12">
        <v>2026</v>
      </c>
      <c r="K217" s="12" t="s">
        <v>225</v>
      </c>
      <c r="L217" s="16">
        <v>1810</v>
      </c>
      <c r="M217" s="16" t="s">
        <v>962</v>
      </c>
      <c r="N217" s="16" t="s">
        <v>963</v>
      </c>
      <c r="O217" s="16" t="s">
        <v>526</v>
      </c>
      <c r="P217" s="16"/>
    </row>
    <row r="218" ht="65" customHeight="1" spans="1:16">
      <c r="A218" s="12">
        <v>214</v>
      </c>
      <c r="B218" s="12" t="s">
        <v>20</v>
      </c>
      <c r="C218" s="12" t="s">
        <v>513</v>
      </c>
      <c r="D218" s="12" t="s">
        <v>964</v>
      </c>
      <c r="E218" s="12" t="s">
        <v>965</v>
      </c>
      <c r="F218" s="13">
        <v>70</v>
      </c>
      <c r="G218" s="13">
        <v>70</v>
      </c>
      <c r="H218" s="13"/>
      <c r="I218" s="12" t="s">
        <v>966</v>
      </c>
      <c r="J218" s="12">
        <v>2026</v>
      </c>
      <c r="K218" s="12" t="s">
        <v>225</v>
      </c>
      <c r="L218" s="16">
        <v>2867</v>
      </c>
      <c r="M218" s="16" t="s">
        <v>967</v>
      </c>
      <c r="N218" s="16" t="s">
        <v>968</v>
      </c>
      <c r="O218" s="16" t="s">
        <v>526</v>
      </c>
      <c r="P218" s="16"/>
    </row>
    <row r="219" ht="65" customHeight="1" spans="1:16">
      <c r="A219" s="12">
        <v>215</v>
      </c>
      <c r="B219" s="12" t="s">
        <v>20</v>
      </c>
      <c r="C219" s="12" t="s">
        <v>513</v>
      </c>
      <c r="D219" s="12" t="s">
        <v>969</v>
      </c>
      <c r="E219" s="12" t="s">
        <v>970</v>
      </c>
      <c r="F219" s="13">
        <v>120</v>
      </c>
      <c r="G219" s="13">
        <v>120</v>
      </c>
      <c r="H219" s="13"/>
      <c r="I219" s="12" t="s">
        <v>24</v>
      </c>
      <c r="J219" s="12">
        <v>2026</v>
      </c>
      <c r="K219" s="12" t="s">
        <v>128</v>
      </c>
      <c r="L219" s="16">
        <v>300</v>
      </c>
      <c r="M219" s="16" t="s">
        <v>971</v>
      </c>
      <c r="N219" s="16" t="s">
        <v>972</v>
      </c>
      <c r="O219" s="16" t="s">
        <v>526</v>
      </c>
      <c r="P219" s="16"/>
    </row>
    <row r="220" ht="65" customHeight="1" spans="1:16">
      <c r="A220" s="12">
        <v>216</v>
      </c>
      <c r="B220" s="12" t="s">
        <v>20</v>
      </c>
      <c r="C220" s="12" t="s">
        <v>973</v>
      </c>
      <c r="D220" s="12" t="s">
        <v>974</v>
      </c>
      <c r="E220" s="12" t="s">
        <v>975</v>
      </c>
      <c r="F220" s="13">
        <v>300</v>
      </c>
      <c r="G220" s="13">
        <v>260</v>
      </c>
      <c r="H220" s="13">
        <v>40</v>
      </c>
      <c r="I220" s="12" t="s">
        <v>976</v>
      </c>
      <c r="J220" s="12">
        <v>2026</v>
      </c>
      <c r="K220" s="12" t="s">
        <v>108</v>
      </c>
      <c r="L220" s="16">
        <v>700</v>
      </c>
      <c r="M220" s="16" t="s">
        <v>704</v>
      </c>
      <c r="N220" s="16" t="s">
        <v>977</v>
      </c>
      <c r="O220" s="16" t="s">
        <v>526</v>
      </c>
      <c r="P220" s="16"/>
    </row>
    <row r="221" ht="138" customHeight="1" spans="1:16">
      <c r="A221" s="12">
        <v>217</v>
      </c>
      <c r="B221" s="12" t="s">
        <v>509</v>
      </c>
      <c r="C221" s="12" t="s">
        <v>978</v>
      </c>
      <c r="D221" s="12" t="s">
        <v>979</v>
      </c>
      <c r="E221" s="12" t="s">
        <v>980</v>
      </c>
      <c r="F221" s="13">
        <v>449</v>
      </c>
      <c r="G221" s="13">
        <v>449</v>
      </c>
      <c r="H221" s="13"/>
      <c r="I221" s="12" t="s">
        <v>981</v>
      </c>
      <c r="J221" s="12">
        <v>2026</v>
      </c>
      <c r="K221" s="12" t="s">
        <v>86</v>
      </c>
      <c r="L221" s="16" t="s">
        <v>982</v>
      </c>
      <c r="M221" s="16" t="s">
        <v>983</v>
      </c>
      <c r="N221" s="16" t="s">
        <v>984</v>
      </c>
      <c r="O221" s="16" t="s">
        <v>526</v>
      </c>
      <c r="P221" s="16"/>
    </row>
    <row r="222" ht="278" customHeight="1" spans="1:16">
      <c r="A222" s="12">
        <v>218</v>
      </c>
      <c r="B222" s="12" t="s">
        <v>509</v>
      </c>
      <c r="C222" s="12" t="s">
        <v>985</v>
      </c>
      <c r="D222" s="12" t="s">
        <v>765</v>
      </c>
      <c r="E222" s="12" t="s">
        <v>986</v>
      </c>
      <c r="F222" s="13">
        <v>335</v>
      </c>
      <c r="G222" s="13">
        <v>335</v>
      </c>
      <c r="H222" s="13"/>
      <c r="I222" s="12" t="s">
        <v>981</v>
      </c>
      <c r="J222" s="12">
        <v>2026</v>
      </c>
      <c r="K222" s="12" t="s">
        <v>86</v>
      </c>
      <c r="L222" s="16" t="s">
        <v>987</v>
      </c>
      <c r="M222" s="16" t="s">
        <v>988</v>
      </c>
      <c r="N222" s="16" t="s">
        <v>989</v>
      </c>
      <c r="O222" s="16" t="s">
        <v>526</v>
      </c>
      <c r="P222" s="16"/>
    </row>
    <row r="223" ht="138" customHeight="1" spans="1:16">
      <c r="A223" s="12">
        <v>219</v>
      </c>
      <c r="B223" s="12" t="s">
        <v>509</v>
      </c>
      <c r="C223" s="12" t="s">
        <v>990</v>
      </c>
      <c r="D223" s="12" t="s">
        <v>95</v>
      </c>
      <c r="E223" s="12" t="s">
        <v>991</v>
      </c>
      <c r="F223" s="13">
        <v>380</v>
      </c>
      <c r="G223" s="13">
        <v>380</v>
      </c>
      <c r="H223" s="13"/>
      <c r="I223" s="12" t="s">
        <v>981</v>
      </c>
      <c r="J223" s="12">
        <v>2026</v>
      </c>
      <c r="K223" s="12" t="s">
        <v>86</v>
      </c>
      <c r="L223" s="16" t="s">
        <v>992</v>
      </c>
      <c r="M223" s="16" t="s">
        <v>993</v>
      </c>
      <c r="N223" s="16" t="s">
        <v>994</v>
      </c>
      <c r="O223" s="16" t="s">
        <v>526</v>
      </c>
      <c r="P223" s="16"/>
    </row>
    <row r="224" ht="145" customHeight="1" spans="1:16">
      <c r="A224" s="12">
        <v>220</v>
      </c>
      <c r="B224" s="12" t="s">
        <v>20</v>
      </c>
      <c r="C224" s="12" t="s">
        <v>995</v>
      </c>
      <c r="D224" s="12" t="s">
        <v>996</v>
      </c>
      <c r="E224" s="16" t="s">
        <v>997</v>
      </c>
      <c r="F224" s="17">
        <v>201</v>
      </c>
      <c r="G224" s="17">
        <v>201</v>
      </c>
      <c r="H224" s="17"/>
      <c r="I224" s="12" t="s">
        <v>981</v>
      </c>
      <c r="J224" s="16">
        <v>2026</v>
      </c>
      <c r="K224" s="18" t="s">
        <v>86</v>
      </c>
      <c r="L224" s="16">
        <v>914</v>
      </c>
      <c r="M224" s="16"/>
      <c r="N224" s="16" t="s">
        <v>998</v>
      </c>
      <c r="O224" s="16" t="s">
        <v>526</v>
      </c>
      <c r="P224" s="16"/>
    </row>
    <row r="225" ht="65" customHeight="1" spans="1:16">
      <c r="A225" s="12">
        <v>221</v>
      </c>
      <c r="B225" s="12" t="s">
        <v>20</v>
      </c>
      <c r="C225" s="12" t="s">
        <v>513</v>
      </c>
      <c r="D225" s="12" t="s">
        <v>514</v>
      </c>
      <c r="E225" s="12" t="s">
        <v>999</v>
      </c>
      <c r="F225" s="13">
        <v>50</v>
      </c>
      <c r="G225" s="13">
        <v>50</v>
      </c>
      <c r="H225" s="13"/>
      <c r="I225" s="12" t="s">
        <v>24</v>
      </c>
      <c r="J225" s="12">
        <v>2026</v>
      </c>
      <c r="K225" s="14" t="s">
        <v>403</v>
      </c>
      <c r="L225" s="12">
        <v>1485</v>
      </c>
      <c r="M225" s="12" t="s">
        <v>1000</v>
      </c>
      <c r="N225" s="12" t="s">
        <v>1001</v>
      </c>
      <c r="O225" s="12" t="s">
        <v>526</v>
      </c>
      <c r="P225" s="12"/>
    </row>
    <row r="226" ht="65" customHeight="1" spans="1:16">
      <c r="A226" s="12">
        <v>222</v>
      </c>
      <c r="B226" s="12" t="s">
        <v>20</v>
      </c>
      <c r="C226" s="12" t="s">
        <v>513</v>
      </c>
      <c r="D226" s="12" t="s">
        <v>1002</v>
      </c>
      <c r="E226" s="12" t="s">
        <v>1003</v>
      </c>
      <c r="F226" s="13">
        <v>12</v>
      </c>
      <c r="G226" s="13">
        <v>12</v>
      </c>
      <c r="H226" s="13"/>
      <c r="I226" s="12" t="s">
        <v>24</v>
      </c>
      <c r="J226" s="12">
        <v>2026</v>
      </c>
      <c r="K226" s="14" t="s">
        <v>403</v>
      </c>
      <c r="L226" s="12">
        <v>1381</v>
      </c>
      <c r="M226" s="12" t="s">
        <v>1004</v>
      </c>
      <c r="N226" s="12" t="s">
        <v>1004</v>
      </c>
      <c r="O226" s="12" t="s">
        <v>526</v>
      </c>
      <c r="P226" s="12"/>
    </row>
    <row r="227" ht="65" customHeight="1" spans="1:16">
      <c r="A227" s="12">
        <v>223</v>
      </c>
      <c r="B227" s="12" t="s">
        <v>20</v>
      </c>
      <c r="C227" s="12" t="s">
        <v>513</v>
      </c>
      <c r="D227" s="12" t="s">
        <v>1005</v>
      </c>
      <c r="E227" s="12" t="s">
        <v>1003</v>
      </c>
      <c r="F227" s="13">
        <v>14</v>
      </c>
      <c r="G227" s="13">
        <v>14</v>
      </c>
      <c r="H227" s="13"/>
      <c r="I227" s="12" t="s">
        <v>24</v>
      </c>
      <c r="J227" s="12">
        <v>2026</v>
      </c>
      <c r="K227" s="14" t="s">
        <v>403</v>
      </c>
      <c r="L227" s="12">
        <v>1810</v>
      </c>
      <c r="M227" s="12" t="s">
        <v>1006</v>
      </c>
      <c r="N227" s="12" t="s">
        <v>1006</v>
      </c>
      <c r="O227" s="12" t="s">
        <v>526</v>
      </c>
      <c r="P227" s="12"/>
    </row>
    <row r="228" ht="65" customHeight="1" spans="1:16">
      <c r="A228" s="12">
        <v>224</v>
      </c>
      <c r="B228" s="12" t="s">
        <v>20</v>
      </c>
      <c r="C228" s="12" t="s">
        <v>513</v>
      </c>
      <c r="D228" s="12" t="s">
        <v>1007</v>
      </c>
      <c r="E228" s="12" t="s">
        <v>1008</v>
      </c>
      <c r="F228" s="13">
        <v>4</v>
      </c>
      <c r="G228" s="13">
        <v>4</v>
      </c>
      <c r="H228" s="13"/>
      <c r="I228" s="12" t="s">
        <v>541</v>
      </c>
      <c r="J228" s="12">
        <v>2026</v>
      </c>
      <c r="K228" s="12" t="s">
        <v>304</v>
      </c>
      <c r="L228" s="16">
        <v>115</v>
      </c>
      <c r="M228" s="16" t="s">
        <v>1009</v>
      </c>
      <c r="N228" s="16" t="s">
        <v>1010</v>
      </c>
      <c r="O228" s="16" t="s">
        <v>526</v>
      </c>
      <c r="P228" s="16"/>
    </row>
    <row r="229" ht="65" customHeight="1" spans="1:16">
      <c r="A229" s="12">
        <v>225</v>
      </c>
      <c r="B229" s="12" t="s">
        <v>20</v>
      </c>
      <c r="C229" s="12" t="s">
        <v>513</v>
      </c>
      <c r="D229" s="12" t="s">
        <v>1011</v>
      </c>
      <c r="E229" s="12" t="s">
        <v>1012</v>
      </c>
      <c r="F229" s="13">
        <v>128</v>
      </c>
      <c r="G229" s="13">
        <v>128</v>
      </c>
      <c r="H229" s="13"/>
      <c r="I229" s="12" t="s">
        <v>1013</v>
      </c>
      <c r="J229" s="12">
        <v>2026</v>
      </c>
      <c r="K229" s="12" t="s">
        <v>427</v>
      </c>
      <c r="L229" s="16">
        <v>658</v>
      </c>
      <c r="M229" s="16" t="s">
        <v>1014</v>
      </c>
      <c r="N229" s="16" t="s">
        <v>1015</v>
      </c>
      <c r="O229" s="16" t="s">
        <v>526</v>
      </c>
      <c r="P229" s="16"/>
    </row>
    <row r="230" ht="65" customHeight="1" spans="1:16">
      <c r="A230" s="12">
        <v>226</v>
      </c>
      <c r="B230" s="12" t="s">
        <v>20</v>
      </c>
      <c r="C230" s="12" t="s">
        <v>1016</v>
      </c>
      <c r="D230" s="12" t="s">
        <v>1017</v>
      </c>
      <c r="E230" s="12" t="s">
        <v>1018</v>
      </c>
      <c r="F230" s="13">
        <v>10</v>
      </c>
      <c r="G230" s="13">
        <v>10</v>
      </c>
      <c r="H230" s="13"/>
      <c r="I230" s="12" t="s">
        <v>24</v>
      </c>
      <c r="J230" s="12">
        <v>2026</v>
      </c>
      <c r="K230" s="12" t="s">
        <v>61</v>
      </c>
      <c r="L230" s="16">
        <v>100</v>
      </c>
      <c r="M230" s="16" t="s">
        <v>1019</v>
      </c>
      <c r="N230" s="16" t="s">
        <v>1020</v>
      </c>
      <c r="O230" s="16" t="s">
        <v>526</v>
      </c>
      <c r="P230" s="16"/>
    </row>
    <row r="231" ht="65" customHeight="1" spans="1:16">
      <c r="A231" s="12">
        <v>227</v>
      </c>
      <c r="B231" s="12" t="s">
        <v>20</v>
      </c>
      <c r="C231" s="12" t="s">
        <v>1021</v>
      </c>
      <c r="D231" s="12" t="s">
        <v>1022</v>
      </c>
      <c r="E231" s="12" t="s">
        <v>1023</v>
      </c>
      <c r="F231" s="13">
        <v>1.8</v>
      </c>
      <c r="G231" s="13">
        <v>1.8</v>
      </c>
      <c r="H231" s="13"/>
      <c r="I231" s="12" t="s">
        <v>24</v>
      </c>
      <c r="J231" s="12">
        <v>2026</v>
      </c>
      <c r="K231" s="12" t="s">
        <v>61</v>
      </c>
      <c r="L231" s="16">
        <v>305</v>
      </c>
      <c r="M231" s="16" t="s">
        <v>1024</v>
      </c>
      <c r="N231" s="16" t="s">
        <v>1025</v>
      </c>
      <c r="O231" s="16" t="s">
        <v>526</v>
      </c>
      <c r="P231" s="16"/>
    </row>
    <row r="232" ht="87" customHeight="1" spans="1:16">
      <c r="A232" s="12">
        <v>228</v>
      </c>
      <c r="B232" s="15" t="s">
        <v>20</v>
      </c>
      <c r="C232" s="15" t="s">
        <v>1026</v>
      </c>
      <c r="D232" s="15" t="s">
        <v>343</v>
      </c>
      <c r="E232" s="15" t="s">
        <v>1027</v>
      </c>
      <c r="F232" s="13">
        <v>85</v>
      </c>
      <c r="G232" s="13">
        <v>80</v>
      </c>
      <c r="H232" s="13">
        <v>5</v>
      </c>
      <c r="I232" s="15" t="s">
        <v>24</v>
      </c>
      <c r="J232" s="12">
        <v>2026</v>
      </c>
      <c r="K232" s="15" t="s">
        <v>334</v>
      </c>
      <c r="L232" s="16">
        <v>1350</v>
      </c>
      <c r="M232" s="25" t="s">
        <v>1028</v>
      </c>
      <c r="N232" s="25" t="s">
        <v>1029</v>
      </c>
      <c r="O232" s="25" t="s">
        <v>526</v>
      </c>
      <c r="P232" s="25"/>
    </row>
    <row r="233" ht="87" customHeight="1" spans="1:16">
      <c r="A233" s="12">
        <v>229</v>
      </c>
      <c r="B233" s="15" t="s">
        <v>20</v>
      </c>
      <c r="C233" s="12" t="s">
        <v>513</v>
      </c>
      <c r="D233" s="15" t="s">
        <v>1030</v>
      </c>
      <c r="E233" s="15" t="s">
        <v>1031</v>
      </c>
      <c r="F233" s="13">
        <v>15</v>
      </c>
      <c r="G233" s="13">
        <v>15</v>
      </c>
      <c r="H233" s="13"/>
      <c r="I233" s="15" t="s">
        <v>24</v>
      </c>
      <c r="J233" s="12">
        <v>2026</v>
      </c>
      <c r="K233" s="15" t="s">
        <v>334</v>
      </c>
      <c r="L233" s="16">
        <v>78</v>
      </c>
      <c r="M233" s="25" t="s">
        <v>1032</v>
      </c>
      <c r="N233" s="25" t="s">
        <v>1033</v>
      </c>
      <c r="O233" s="25" t="s">
        <v>526</v>
      </c>
      <c r="P233" s="16"/>
    </row>
    <row r="234" ht="65" customHeight="1" spans="1:16">
      <c r="A234" s="12">
        <v>230</v>
      </c>
      <c r="B234" s="15" t="s">
        <v>20</v>
      </c>
      <c r="C234" s="15" t="s">
        <v>1034</v>
      </c>
      <c r="D234" s="15" t="s">
        <v>1035</v>
      </c>
      <c r="E234" s="15" t="s">
        <v>1036</v>
      </c>
      <c r="F234" s="13">
        <v>16</v>
      </c>
      <c r="G234" s="13">
        <v>16</v>
      </c>
      <c r="H234" s="13"/>
      <c r="I234" s="15" t="s">
        <v>24</v>
      </c>
      <c r="J234" s="12">
        <v>2026</v>
      </c>
      <c r="K234" s="15" t="s">
        <v>334</v>
      </c>
      <c r="L234" s="16">
        <v>263</v>
      </c>
      <c r="M234" s="25" t="s">
        <v>1037</v>
      </c>
      <c r="N234" s="25" t="s">
        <v>1033</v>
      </c>
      <c r="O234" s="25" t="s">
        <v>526</v>
      </c>
      <c r="P234" s="16"/>
    </row>
    <row r="235" ht="65" customHeight="1" spans="1:16">
      <c r="A235" s="12">
        <v>231</v>
      </c>
      <c r="B235" s="15" t="s">
        <v>20</v>
      </c>
      <c r="C235" s="15" t="s">
        <v>1034</v>
      </c>
      <c r="D235" s="15" t="s">
        <v>1038</v>
      </c>
      <c r="E235" s="15" t="s">
        <v>1039</v>
      </c>
      <c r="F235" s="13">
        <v>60</v>
      </c>
      <c r="G235" s="13">
        <v>60</v>
      </c>
      <c r="H235" s="13"/>
      <c r="I235" s="15" t="s">
        <v>24</v>
      </c>
      <c r="J235" s="12">
        <v>2026</v>
      </c>
      <c r="K235" s="15" t="s">
        <v>334</v>
      </c>
      <c r="L235" s="16">
        <v>263</v>
      </c>
      <c r="M235" s="25" t="s">
        <v>1040</v>
      </c>
      <c r="N235" s="25" t="s">
        <v>1041</v>
      </c>
      <c r="O235" s="25" t="s">
        <v>526</v>
      </c>
      <c r="P235" s="16"/>
    </row>
    <row r="236" ht="65" customHeight="1" spans="1:16">
      <c r="A236" s="12">
        <v>232</v>
      </c>
      <c r="B236" s="12" t="s">
        <v>20</v>
      </c>
      <c r="C236" s="12" t="s">
        <v>513</v>
      </c>
      <c r="D236" s="12" t="s">
        <v>48</v>
      </c>
      <c r="E236" s="12" t="s">
        <v>1042</v>
      </c>
      <c r="F236" s="13">
        <v>30</v>
      </c>
      <c r="G236" s="13">
        <v>30</v>
      </c>
      <c r="H236" s="13"/>
      <c r="I236" s="12" t="s">
        <v>24</v>
      </c>
      <c r="J236" s="12">
        <v>2026</v>
      </c>
      <c r="K236" s="12" t="s">
        <v>50</v>
      </c>
      <c r="L236" s="16"/>
      <c r="M236" s="16" t="s">
        <v>1043</v>
      </c>
      <c r="N236" s="16" t="s">
        <v>1044</v>
      </c>
      <c r="O236" s="16" t="s">
        <v>526</v>
      </c>
      <c r="P236" s="16"/>
    </row>
    <row r="237" ht="65" customHeight="1" spans="1:16">
      <c r="A237" s="12">
        <v>233</v>
      </c>
      <c r="B237" s="12" t="s">
        <v>20</v>
      </c>
      <c r="C237" s="12" t="s">
        <v>513</v>
      </c>
      <c r="D237" s="12" t="s">
        <v>48</v>
      </c>
      <c r="E237" s="12" t="s">
        <v>1045</v>
      </c>
      <c r="F237" s="13">
        <v>8</v>
      </c>
      <c r="G237" s="13">
        <v>8</v>
      </c>
      <c r="H237" s="13"/>
      <c r="I237" s="12" t="s">
        <v>24</v>
      </c>
      <c r="J237" s="12">
        <v>2026</v>
      </c>
      <c r="K237" s="12" t="s">
        <v>50</v>
      </c>
      <c r="L237" s="16"/>
      <c r="M237" s="16" t="s">
        <v>1046</v>
      </c>
      <c r="N237" s="16" t="s">
        <v>1044</v>
      </c>
      <c r="O237" s="16" t="s">
        <v>526</v>
      </c>
      <c r="P237" s="16"/>
    </row>
    <row r="238" ht="65" customHeight="1" spans="1:16">
      <c r="A238" s="12">
        <v>234</v>
      </c>
      <c r="B238" s="12" t="s">
        <v>20</v>
      </c>
      <c r="C238" s="12" t="s">
        <v>513</v>
      </c>
      <c r="D238" s="12" t="s">
        <v>898</v>
      </c>
      <c r="E238" s="12" t="s">
        <v>1047</v>
      </c>
      <c r="F238" s="13">
        <v>20</v>
      </c>
      <c r="G238" s="13">
        <v>20</v>
      </c>
      <c r="H238" s="13"/>
      <c r="I238" s="12" t="s">
        <v>24</v>
      </c>
      <c r="J238" s="12">
        <v>2026</v>
      </c>
      <c r="K238" s="12" t="s">
        <v>50</v>
      </c>
      <c r="L238" s="16">
        <v>38</v>
      </c>
      <c r="M238" s="16" t="s">
        <v>1048</v>
      </c>
      <c r="N238" s="16" t="s">
        <v>1049</v>
      </c>
      <c r="O238" s="16" t="s">
        <v>526</v>
      </c>
      <c r="P238" s="16"/>
    </row>
    <row r="239" ht="65" customHeight="1" spans="1:16">
      <c r="A239" s="12">
        <v>235</v>
      </c>
      <c r="B239" s="12" t="s">
        <v>20</v>
      </c>
      <c r="C239" s="12" t="s">
        <v>513</v>
      </c>
      <c r="D239" s="12" t="s">
        <v>1050</v>
      </c>
      <c r="E239" s="12" t="s">
        <v>1051</v>
      </c>
      <c r="F239" s="13">
        <v>16</v>
      </c>
      <c r="G239" s="13">
        <v>16</v>
      </c>
      <c r="H239" s="13"/>
      <c r="I239" s="12" t="s">
        <v>24</v>
      </c>
      <c r="J239" s="12">
        <v>2026</v>
      </c>
      <c r="K239" s="12" t="s">
        <v>50</v>
      </c>
      <c r="L239" s="16">
        <v>1168</v>
      </c>
      <c r="M239" s="16" t="s">
        <v>1052</v>
      </c>
      <c r="N239" s="16" t="s">
        <v>1053</v>
      </c>
      <c r="O239" s="16" t="s">
        <v>526</v>
      </c>
      <c r="P239" s="16"/>
    </row>
    <row r="240" ht="65" customHeight="1" spans="1:16">
      <c r="A240" s="12">
        <v>236</v>
      </c>
      <c r="B240" s="12" t="s">
        <v>20</v>
      </c>
      <c r="C240" s="12" t="s">
        <v>513</v>
      </c>
      <c r="D240" s="12" t="s">
        <v>1050</v>
      </c>
      <c r="E240" s="12" t="s">
        <v>1054</v>
      </c>
      <c r="F240" s="13">
        <v>30</v>
      </c>
      <c r="G240" s="13">
        <v>30</v>
      </c>
      <c r="H240" s="13"/>
      <c r="I240" s="12" t="s">
        <v>24</v>
      </c>
      <c r="J240" s="12">
        <v>2026</v>
      </c>
      <c r="K240" s="12" t="s">
        <v>50</v>
      </c>
      <c r="L240" s="16">
        <v>731</v>
      </c>
      <c r="M240" s="16" t="s">
        <v>1055</v>
      </c>
      <c r="N240" s="16" t="s">
        <v>1056</v>
      </c>
      <c r="O240" s="16" t="s">
        <v>526</v>
      </c>
      <c r="P240" s="16"/>
    </row>
    <row r="241" ht="65" customHeight="1" spans="1:16">
      <c r="A241" s="12">
        <v>237</v>
      </c>
      <c r="B241" s="12" t="s">
        <v>20</v>
      </c>
      <c r="C241" s="12" t="s">
        <v>1057</v>
      </c>
      <c r="D241" s="12" t="s">
        <v>1058</v>
      </c>
      <c r="E241" s="12" t="s">
        <v>1059</v>
      </c>
      <c r="F241" s="13">
        <v>6</v>
      </c>
      <c r="G241" s="13">
        <v>6</v>
      </c>
      <c r="H241" s="13"/>
      <c r="I241" s="12" t="s">
        <v>24</v>
      </c>
      <c r="J241" s="12">
        <v>2026</v>
      </c>
      <c r="K241" s="12" t="s">
        <v>281</v>
      </c>
      <c r="L241" s="16">
        <v>350</v>
      </c>
      <c r="M241" s="16" t="s">
        <v>1060</v>
      </c>
      <c r="N241" s="16" t="s">
        <v>1061</v>
      </c>
      <c r="O241" s="16" t="s">
        <v>526</v>
      </c>
      <c r="P241" s="16"/>
    </row>
    <row r="242" ht="55" customHeight="1" spans="1:16">
      <c r="A242" s="12">
        <v>238</v>
      </c>
      <c r="B242" s="12" t="s">
        <v>20</v>
      </c>
      <c r="C242" s="12" t="s">
        <v>1062</v>
      </c>
      <c r="D242" s="12" t="s">
        <v>1063</v>
      </c>
      <c r="E242" s="12" t="s">
        <v>1064</v>
      </c>
      <c r="F242" s="13">
        <v>24</v>
      </c>
      <c r="G242" s="13">
        <v>24</v>
      </c>
      <c r="H242" s="13"/>
      <c r="I242" s="12" t="s">
        <v>24</v>
      </c>
      <c r="J242" s="12">
        <v>2026</v>
      </c>
      <c r="K242" s="12" t="s">
        <v>281</v>
      </c>
      <c r="L242" s="16" t="s">
        <v>1065</v>
      </c>
      <c r="M242" s="16" t="s">
        <v>1066</v>
      </c>
      <c r="N242" s="16" t="s">
        <v>1067</v>
      </c>
      <c r="O242" s="16" t="s">
        <v>526</v>
      </c>
      <c r="P242" s="16"/>
    </row>
    <row r="243" ht="55" customHeight="1" spans="1:16">
      <c r="A243" s="12">
        <v>239</v>
      </c>
      <c r="B243" s="12" t="s">
        <v>20</v>
      </c>
      <c r="C243" s="12" t="s">
        <v>1062</v>
      </c>
      <c r="D243" s="12" t="s">
        <v>292</v>
      </c>
      <c r="E243" s="12" t="s">
        <v>1068</v>
      </c>
      <c r="F243" s="13">
        <v>6</v>
      </c>
      <c r="G243" s="13">
        <v>6</v>
      </c>
      <c r="H243" s="13"/>
      <c r="I243" s="12" t="s">
        <v>24</v>
      </c>
      <c r="J243" s="12">
        <v>2026</v>
      </c>
      <c r="K243" s="12" t="s">
        <v>281</v>
      </c>
      <c r="L243" s="16">
        <v>1516</v>
      </c>
      <c r="M243" s="16" t="s">
        <v>294</v>
      </c>
      <c r="N243" s="16" t="s">
        <v>1069</v>
      </c>
      <c r="O243" s="16" t="s">
        <v>526</v>
      </c>
      <c r="P243" s="16"/>
    </row>
    <row r="244" ht="65" customHeight="1" spans="1:16">
      <c r="A244" s="12">
        <v>240</v>
      </c>
      <c r="B244" s="12" t="s">
        <v>20</v>
      </c>
      <c r="C244" s="12" t="s">
        <v>513</v>
      </c>
      <c r="D244" s="12" t="s">
        <v>1070</v>
      </c>
      <c r="E244" s="12" t="s">
        <v>1071</v>
      </c>
      <c r="F244" s="13">
        <v>1.1</v>
      </c>
      <c r="G244" s="13">
        <v>1.1</v>
      </c>
      <c r="H244" s="13"/>
      <c r="I244" s="12" t="s">
        <v>24</v>
      </c>
      <c r="J244" s="12">
        <v>2026</v>
      </c>
      <c r="K244" s="12" t="s">
        <v>281</v>
      </c>
      <c r="L244" s="16" t="s">
        <v>1072</v>
      </c>
      <c r="M244" s="16" t="s">
        <v>1073</v>
      </c>
      <c r="N244" s="16" t="s">
        <v>1074</v>
      </c>
      <c r="O244" s="16" t="s">
        <v>526</v>
      </c>
      <c r="P244" s="16"/>
    </row>
    <row r="245" ht="57" customHeight="1" spans="1:16">
      <c r="A245" s="12">
        <v>241</v>
      </c>
      <c r="B245" s="12" t="s">
        <v>20</v>
      </c>
      <c r="C245" s="12" t="s">
        <v>513</v>
      </c>
      <c r="D245" s="12" t="s">
        <v>1075</v>
      </c>
      <c r="E245" s="12" t="s">
        <v>1076</v>
      </c>
      <c r="F245" s="13">
        <v>30</v>
      </c>
      <c r="G245" s="13">
        <v>30</v>
      </c>
      <c r="H245" s="13"/>
      <c r="I245" s="12" t="s">
        <v>24</v>
      </c>
      <c r="J245" s="12">
        <v>2026</v>
      </c>
      <c r="K245" s="12" t="s">
        <v>254</v>
      </c>
      <c r="L245" s="16">
        <v>800</v>
      </c>
      <c r="M245" s="16" t="s">
        <v>1077</v>
      </c>
      <c r="N245" s="16" t="s">
        <v>1078</v>
      </c>
      <c r="O245" s="16" t="s">
        <v>526</v>
      </c>
      <c r="P245" s="16"/>
    </row>
    <row r="246" ht="57" customHeight="1" spans="1:16">
      <c r="A246" s="12">
        <v>242</v>
      </c>
      <c r="B246" s="12" t="s">
        <v>20</v>
      </c>
      <c r="C246" s="12" t="s">
        <v>513</v>
      </c>
      <c r="D246" s="12" t="s">
        <v>1079</v>
      </c>
      <c r="E246" s="12" t="s">
        <v>1080</v>
      </c>
      <c r="F246" s="13">
        <v>8</v>
      </c>
      <c r="G246" s="13">
        <v>8</v>
      </c>
      <c r="H246" s="13"/>
      <c r="I246" s="12" t="s">
        <v>24</v>
      </c>
      <c r="J246" s="12">
        <v>2026</v>
      </c>
      <c r="K246" s="12" t="s">
        <v>254</v>
      </c>
      <c r="L246" s="16">
        <v>398</v>
      </c>
      <c r="M246" s="16" t="s">
        <v>1081</v>
      </c>
      <c r="N246" s="16" t="s">
        <v>1082</v>
      </c>
      <c r="O246" s="16" t="s">
        <v>526</v>
      </c>
      <c r="P246" s="16"/>
    </row>
    <row r="247" ht="57" customHeight="1" spans="1:16">
      <c r="A247" s="12">
        <v>243</v>
      </c>
      <c r="B247" s="12" t="s">
        <v>20</v>
      </c>
      <c r="C247" s="12" t="s">
        <v>1062</v>
      </c>
      <c r="D247" s="12" t="s">
        <v>1083</v>
      </c>
      <c r="E247" s="12" t="s">
        <v>1068</v>
      </c>
      <c r="F247" s="13">
        <v>60</v>
      </c>
      <c r="G247" s="13">
        <v>60</v>
      </c>
      <c r="H247" s="13"/>
      <c r="I247" s="12" t="s">
        <v>24</v>
      </c>
      <c r="J247" s="12">
        <v>2026</v>
      </c>
      <c r="K247" s="12" t="s">
        <v>239</v>
      </c>
      <c r="L247" s="16">
        <v>3185</v>
      </c>
      <c r="M247" s="16" t="s">
        <v>1084</v>
      </c>
      <c r="N247" s="16" t="s">
        <v>1069</v>
      </c>
      <c r="O247" s="16" t="s">
        <v>526</v>
      </c>
      <c r="P247" s="16"/>
    </row>
    <row r="248" ht="95" customHeight="1" spans="1:16">
      <c r="A248" s="12">
        <v>244</v>
      </c>
      <c r="B248" s="12" t="s">
        <v>20</v>
      </c>
      <c r="C248" s="12" t="s">
        <v>513</v>
      </c>
      <c r="D248" s="12" t="s">
        <v>474</v>
      </c>
      <c r="E248" s="12" t="s">
        <v>1085</v>
      </c>
      <c r="F248" s="13">
        <v>88</v>
      </c>
      <c r="G248" s="13">
        <v>88</v>
      </c>
      <c r="H248" s="13"/>
      <c r="I248" s="12" t="s">
        <v>24</v>
      </c>
      <c r="J248" s="12">
        <v>2026</v>
      </c>
      <c r="K248" s="12" t="s">
        <v>470</v>
      </c>
      <c r="L248" s="16">
        <v>273</v>
      </c>
      <c r="M248" s="16" t="s">
        <v>1086</v>
      </c>
      <c r="N248" s="16" t="s">
        <v>1087</v>
      </c>
      <c r="O248" s="16" t="s">
        <v>526</v>
      </c>
      <c r="P248" s="16"/>
    </row>
    <row r="249" ht="54" customHeight="1" spans="1:16">
      <c r="A249" s="12">
        <v>245</v>
      </c>
      <c r="B249" s="12" t="s">
        <v>20</v>
      </c>
      <c r="C249" s="12" t="s">
        <v>1088</v>
      </c>
      <c r="D249" s="12" t="s">
        <v>1089</v>
      </c>
      <c r="E249" s="12" t="s">
        <v>1090</v>
      </c>
      <c r="F249" s="13">
        <v>75</v>
      </c>
      <c r="G249" s="13">
        <v>75</v>
      </c>
      <c r="H249" s="13"/>
      <c r="I249" s="12" t="s">
        <v>24</v>
      </c>
      <c r="J249" s="12">
        <v>2026</v>
      </c>
      <c r="K249" s="12" t="s">
        <v>470</v>
      </c>
      <c r="L249" s="19">
        <v>1672</v>
      </c>
      <c r="M249" s="19" t="s">
        <v>1091</v>
      </c>
      <c r="N249" s="19" t="s">
        <v>1091</v>
      </c>
      <c r="O249" s="19" t="s">
        <v>526</v>
      </c>
      <c r="P249" s="19"/>
    </row>
    <row r="250" ht="54" customHeight="1" spans="1:16">
      <c r="A250" s="12">
        <v>246</v>
      </c>
      <c r="B250" s="12" t="s">
        <v>20</v>
      </c>
      <c r="C250" s="12" t="s">
        <v>513</v>
      </c>
      <c r="D250" s="16" t="s">
        <v>1092</v>
      </c>
      <c r="E250" s="16" t="s">
        <v>1093</v>
      </c>
      <c r="F250" s="17">
        <v>5</v>
      </c>
      <c r="G250" s="17">
        <v>5</v>
      </c>
      <c r="H250" s="17"/>
      <c r="I250" s="12" t="s">
        <v>24</v>
      </c>
      <c r="J250" s="16">
        <v>2026</v>
      </c>
      <c r="K250" s="18" t="s">
        <v>193</v>
      </c>
      <c r="L250" s="16">
        <v>800</v>
      </c>
      <c r="M250" s="19" t="s">
        <v>1091</v>
      </c>
      <c r="N250" s="19" t="s">
        <v>1091</v>
      </c>
      <c r="O250" s="19" t="s">
        <v>526</v>
      </c>
      <c r="P250" s="16"/>
    </row>
    <row r="251" ht="54" customHeight="1" spans="1:16">
      <c r="A251" s="12">
        <v>247</v>
      </c>
      <c r="B251" s="12" t="s">
        <v>20</v>
      </c>
      <c r="C251" s="12" t="s">
        <v>513</v>
      </c>
      <c r="D251" s="16" t="s">
        <v>1094</v>
      </c>
      <c r="E251" s="16" t="s">
        <v>1095</v>
      </c>
      <c r="F251" s="17">
        <v>13</v>
      </c>
      <c r="G251" s="17">
        <v>13</v>
      </c>
      <c r="H251" s="17"/>
      <c r="I251" s="12" t="s">
        <v>24</v>
      </c>
      <c r="J251" s="16">
        <v>2026</v>
      </c>
      <c r="K251" s="18" t="s">
        <v>389</v>
      </c>
      <c r="L251" s="16">
        <v>800</v>
      </c>
      <c r="M251" s="19" t="s">
        <v>1091</v>
      </c>
      <c r="N251" s="19" t="s">
        <v>1091</v>
      </c>
      <c r="O251" s="19" t="s">
        <v>526</v>
      </c>
      <c r="P251" s="16"/>
    </row>
    <row r="252" ht="54" customHeight="1" spans="1:16">
      <c r="A252" s="12">
        <v>248</v>
      </c>
      <c r="B252" s="12" t="s">
        <v>20</v>
      </c>
      <c r="C252" s="12" t="s">
        <v>513</v>
      </c>
      <c r="D252" s="16" t="s">
        <v>1096</v>
      </c>
      <c r="E252" s="16" t="s">
        <v>1095</v>
      </c>
      <c r="F252" s="17">
        <v>13</v>
      </c>
      <c r="G252" s="17">
        <v>13</v>
      </c>
      <c r="H252" s="17"/>
      <c r="I252" s="12" t="s">
        <v>24</v>
      </c>
      <c r="J252" s="16">
        <v>2026</v>
      </c>
      <c r="K252" s="18" t="s">
        <v>114</v>
      </c>
      <c r="L252" s="16">
        <v>800</v>
      </c>
      <c r="M252" s="19" t="s">
        <v>1091</v>
      </c>
      <c r="N252" s="19" t="s">
        <v>1091</v>
      </c>
      <c r="O252" s="19" t="s">
        <v>526</v>
      </c>
      <c r="P252" s="16"/>
    </row>
    <row r="253" ht="54" customHeight="1" spans="1:16">
      <c r="A253" s="12">
        <v>249</v>
      </c>
      <c r="B253" s="12" t="s">
        <v>20</v>
      </c>
      <c r="C253" s="12" t="s">
        <v>513</v>
      </c>
      <c r="D253" s="16" t="s">
        <v>1097</v>
      </c>
      <c r="E253" s="16" t="s">
        <v>1095</v>
      </c>
      <c r="F253" s="17">
        <v>13</v>
      </c>
      <c r="G253" s="17">
        <v>13</v>
      </c>
      <c r="H253" s="17"/>
      <c r="I253" s="12" t="s">
        <v>24</v>
      </c>
      <c r="J253" s="16">
        <v>2026</v>
      </c>
      <c r="K253" s="18" t="s">
        <v>156</v>
      </c>
      <c r="L253" s="16">
        <v>800</v>
      </c>
      <c r="M253" s="19" t="s">
        <v>1091</v>
      </c>
      <c r="N253" s="19" t="s">
        <v>1091</v>
      </c>
      <c r="O253" s="19" t="s">
        <v>526</v>
      </c>
      <c r="P253" s="16"/>
    </row>
    <row r="254" ht="65" customHeight="1" spans="1:16">
      <c r="A254" s="12">
        <v>250</v>
      </c>
      <c r="B254" s="12" t="s">
        <v>509</v>
      </c>
      <c r="C254" s="16" t="s">
        <v>1098</v>
      </c>
      <c r="D254" s="16" t="s">
        <v>641</v>
      </c>
      <c r="E254" s="16" t="s">
        <v>1099</v>
      </c>
      <c r="F254" s="17">
        <v>51.6</v>
      </c>
      <c r="G254" s="17">
        <v>51.6</v>
      </c>
      <c r="H254" s="17"/>
      <c r="I254" s="12" t="s">
        <v>1100</v>
      </c>
      <c r="J254" s="12">
        <v>2026</v>
      </c>
      <c r="K254" s="16" t="s">
        <v>526</v>
      </c>
      <c r="L254" s="12">
        <v>560</v>
      </c>
      <c r="M254" s="12" t="s">
        <v>1101</v>
      </c>
      <c r="N254" s="12" t="s">
        <v>1102</v>
      </c>
      <c r="O254" s="16" t="s">
        <v>526</v>
      </c>
      <c r="P254" s="16"/>
    </row>
    <row r="255" ht="65" customHeight="1" spans="1:16">
      <c r="A255" s="12">
        <v>251</v>
      </c>
      <c r="B255" s="12" t="s">
        <v>509</v>
      </c>
      <c r="C255" s="16" t="s">
        <v>1103</v>
      </c>
      <c r="D255" s="16" t="s">
        <v>641</v>
      </c>
      <c r="E255" s="16" t="s">
        <v>1104</v>
      </c>
      <c r="F255" s="17">
        <v>64</v>
      </c>
      <c r="G255" s="17">
        <v>64</v>
      </c>
      <c r="H255" s="17"/>
      <c r="I255" s="12" t="s">
        <v>1100</v>
      </c>
      <c r="J255" s="12">
        <v>2026</v>
      </c>
      <c r="K255" s="16" t="s">
        <v>526</v>
      </c>
      <c r="L255" s="12">
        <v>825</v>
      </c>
      <c r="M255" s="12" t="s">
        <v>1101</v>
      </c>
      <c r="N255" s="12" t="s">
        <v>1102</v>
      </c>
      <c r="O255" s="16" t="s">
        <v>526</v>
      </c>
      <c r="P255" s="16"/>
    </row>
    <row r="256" ht="65" customHeight="1" spans="1:16">
      <c r="A256" s="12">
        <v>252</v>
      </c>
      <c r="B256" s="12" t="s">
        <v>509</v>
      </c>
      <c r="C256" s="16" t="s">
        <v>1105</v>
      </c>
      <c r="D256" s="16" t="s">
        <v>641</v>
      </c>
      <c r="E256" s="16" t="s">
        <v>1106</v>
      </c>
      <c r="F256" s="17">
        <v>1.5</v>
      </c>
      <c r="G256" s="17">
        <v>1.5</v>
      </c>
      <c r="H256" s="17"/>
      <c r="I256" s="12" t="s">
        <v>1100</v>
      </c>
      <c r="J256" s="12">
        <v>2026</v>
      </c>
      <c r="K256" s="16" t="s">
        <v>526</v>
      </c>
      <c r="L256" s="12">
        <v>10</v>
      </c>
      <c r="M256" s="12" t="s">
        <v>1101</v>
      </c>
      <c r="N256" s="12" t="s">
        <v>1102</v>
      </c>
      <c r="O256" s="16" t="s">
        <v>526</v>
      </c>
      <c r="P256" s="16"/>
    </row>
    <row r="257" ht="88" customHeight="1" spans="1:16">
      <c r="A257" s="12">
        <v>253</v>
      </c>
      <c r="B257" s="12" t="s">
        <v>20</v>
      </c>
      <c r="C257" s="12" t="s">
        <v>1107</v>
      </c>
      <c r="D257" s="12" t="s">
        <v>1108</v>
      </c>
      <c r="E257" s="12" t="s">
        <v>1109</v>
      </c>
      <c r="F257" s="13">
        <v>200</v>
      </c>
      <c r="G257" s="13">
        <v>200</v>
      </c>
      <c r="H257" s="13"/>
      <c r="I257" s="12" t="s">
        <v>24</v>
      </c>
      <c r="J257" s="12">
        <v>2026</v>
      </c>
      <c r="K257" s="12" t="s">
        <v>193</v>
      </c>
      <c r="L257" s="12">
        <v>1500</v>
      </c>
      <c r="M257" s="12" t="s">
        <v>1110</v>
      </c>
      <c r="N257" s="12" t="s">
        <v>1111</v>
      </c>
      <c r="O257" s="12" t="s">
        <v>526</v>
      </c>
      <c r="P257" s="12"/>
    </row>
    <row r="258" ht="102" customHeight="1" spans="1:16">
      <c r="A258" s="12">
        <v>254</v>
      </c>
      <c r="B258" s="14" t="s">
        <v>20</v>
      </c>
      <c r="C258" s="12" t="s">
        <v>1112</v>
      </c>
      <c r="D258" s="12" t="s">
        <v>355</v>
      </c>
      <c r="E258" s="12" t="s">
        <v>1113</v>
      </c>
      <c r="F258" s="13">
        <v>220</v>
      </c>
      <c r="G258" s="13">
        <v>220</v>
      </c>
      <c r="H258" s="13"/>
      <c r="I258" s="12" t="s">
        <v>24</v>
      </c>
      <c r="J258" s="12">
        <v>2026</v>
      </c>
      <c r="K258" s="12" t="s">
        <v>347</v>
      </c>
      <c r="L258" s="12">
        <v>1400</v>
      </c>
      <c r="M258" s="12" t="s">
        <v>1114</v>
      </c>
      <c r="N258" s="12" t="s">
        <v>1115</v>
      </c>
      <c r="O258" s="12" t="s">
        <v>29</v>
      </c>
      <c r="P258" s="12"/>
    </row>
    <row r="259" ht="77" customHeight="1" spans="1:16">
      <c r="A259" s="12">
        <v>255</v>
      </c>
      <c r="B259" s="14" t="s">
        <v>20</v>
      </c>
      <c r="C259" s="12" t="s">
        <v>1112</v>
      </c>
      <c r="D259" s="12" t="s">
        <v>1116</v>
      </c>
      <c r="E259" s="12" t="s">
        <v>1117</v>
      </c>
      <c r="F259" s="13">
        <v>55</v>
      </c>
      <c r="G259" s="13">
        <v>55</v>
      </c>
      <c r="H259" s="13"/>
      <c r="I259" s="12" t="s">
        <v>24</v>
      </c>
      <c r="J259" s="12">
        <v>2026</v>
      </c>
      <c r="K259" s="12" t="s">
        <v>347</v>
      </c>
      <c r="L259" s="12">
        <v>80</v>
      </c>
      <c r="M259" s="12" t="s">
        <v>1118</v>
      </c>
      <c r="N259" s="12" t="s">
        <v>1119</v>
      </c>
      <c r="O259" s="12" t="s">
        <v>29</v>
      </c>
      <c r="P259" s="12"/>
    </row>
    <row r="260" ht="97" customHeight="1" spans="1:16">
      <c r="A260" s="12">
        <v>256</v>
      </c>
      <c r="B260" s="12" t="s">
        <v>20</v>
      </c>
      <c r="C260" s="12" t="s">
        <v>1120</v>
      </c>
      <c r="D260" s="12" t="s">
        <v>355</v>
      </c>
      <c r="E260" s="12" t="s">
        <v>1121</v>
      </c>
      <c r="F260" s="13">
        <v>70</v>
      </c>
      <c r="G260" s="13">
        <v>70</v>
      </c>
      <c r="H260" s="13"/>
      <c r="I260" s="12" t="s">
        <v>24</v>
      </c>
      <c r="J260" s="12">
        <v>2026</v>
      </c>
      <c r="K260" s="12" t="s">
        <v>347</v>
      </c>
      <c r="L260" s="12">
        <v>10</v>
      </c>
      <c r="M260" s="12" t="s">
        <v>1122</v>
      </c>
      <c r="N260" s="12" t="s">
        <v>1123</v>
      </c>
      <c r="O260" s="12" t="s">
        <v>526</v>
      </c>
      <c r="P260" s="12"/>
    </row>
    <row r="261" ht="80" customHeight="1" spans="1:16">
      <c r="A261" s="12">
        <v>257</v>
      </c>
      <c r="B261" s="12" t="s">
        <v>509</v>
      </c>
      <c r="C261" s="12" t="s">
        <v>1120</v>
      </c>
      <c r="D261" s="12" t="s">
        <v>355</v>
      </c>
      <c r="E261" s="12" t="s">
        <v>1124</v>
      </c>
      <c r="F261" s="13">
        <v>150</v>
      </c>
      <c r="G261" s="13">
        <v>150</v>
      </c>
      <c r="H261" s="13"/>
      <c r="I261" s="12" t="s">
        <v>24</v>
      </c>
      <c r="J261" s="12">
        <v>2026</v>
      </c>
      <c r="K261" s="12" t="s">
        <v>347</v>
      </c>
      <c r="L261" s="12">
        <v>125</v>
      </c>
      <c r="M261" s="12" t="s">
        <v>1125</v>
      </c>
      <c r="N261" s="12" t="s">
        <v>1126</v>
      </c>
      <c r="O261" s="12" t="s">
        <v>526</v>
      </c>
      <c r="P261" s="12"/>
    </row>
    <row r="262" ht="73" customHeight="1" spans="1:16">
      <c r="A262" s="12">
        <v>258</v>
      </c>
      <c r="B262" s="12" t="s">
        <v>509</v>
      </c>
      <c r="C262" s="12" t="s">
        <v>1127</v>
      </c>
      <c r="D262" s="12" t="s">
        <v>1128</v>
      </c>
      <c r="E262" s="12" t="s">
        <v>1129</v>
      </c>
      <c r="F262" s="13">
        <v>75</v>
      </c>
      <c r="G262" s="13">
        <v>75</v>
      </c>
      <c r="H262" s="13"/>
      <c r="I262" s="12" t="s">
        <v>24</v>
      </c>
      <c r="J262" s="12">
        <v>2026</v>
      </c>
      <c r="K262" s="12" t="s">
        <v>347</v>
      </c>
      <c r="L262" s="12">
        <v>50</v>
      </c>
      <c r="M262" s="12" t="s">
        <v>1130</v>
      </c>
      <c r="N262" s="12" t="s">
        <v>1131</v>
      </c>
      <c r="O262" s="12" t="s">
        <v>526</v>
      </c>
      <c r="P262" s="12"/>
    </row>
    <row r="263" ht="71" customHeight="1" spans="1:16">
      <c r="A263" s="12">
        <v>259</v>
      </c>
      <c r="B263" s="12" t="s">
        <v>509</v>
      </c>
      <c r="C263" s="12" t="s">
        <v>1132</v>
      </c>
      <c r="D263" s="12" t="s">
        <v>1133</v>
      </c>
      <c r="E263" s="16" t="s">
        <v>1134</v>
      </c>
      <c r="F263" s="17">
        <v>160</v>
      </c>
      <c r="G263" s="17">
        <v>160</v>
      </c>
      <c r="H263" s="17"/>
      <c r="I263" s="16" t="s">
        <v>24</v>
      </c>
      <c r="J263" s="16">
        <v>2026</v>
      </c>
      <c r="K263" s="16" t="s">
        <v>441</v>
      </c>
      <c r="L263" s="16">
        <v>1300</v>
      </c>
      <c r="M263" s="16" t="s">
        <v>1135</v>
      </c>
      <c r="N263" s="16" t="s">
        <v>1136</v>
      </c>
      <c r="O263" s="16" t="s">
        <v>526</v>
      </c>
      <c r="P263" s="16"/>
    </row>
    <row r="264" ht="87" customHeight="1" spans="1:16">
      <c r="A264" s="12">
        <v>260</v>
      </c>
      <c r="B264" s="19" t="s">
        <v>559</v>
      </c>
      <c r="C264" s="12" t="s">
        <v>1137</v>
      </c>
      <c r="D264" s="12" t="s">
        <v>1138</v>
      </c>
      <c r="E264" s="12" t="s">
        <v>1139</v>
      </c>
      <c r="F264" s="13">
        <v>110</v>
      </c>
      <c r="G264" s="13">
        <v>110</v>
      </c>
      <c r="H264" s="13"/>
      <c r="I264" s="12" t="s">
        <v>153</v>
      </c>
      <c r="J264" s="12">
        <v>2026</v>
      </c>
      <c r="K264" s="12" t="s">
        <v>456</v>
      </c>
      <c r="L264" s="16" t="s">
        <v>1140</v>
      </c>
      <c r="M264" s="16" t="s">
        <v>1141</v>
      </c>
      <c r="N264" s="16" t="s">
        <v>1142</v>
      </c>
      <c r="O264" s="16" t="s">
        <v>526</v>
      </c>
      <c r="P264" s="16"/>
    </row>
    <row r="265" ht="72" customHeight="1" spans="1:16">
      <c r="A265" s="12">
        <v>261</v>
      </c>
      <c r="B265" s="12" t="s">
        <v>509</v>
      </c>
      <c r="C265" s="12" t="s">
        <v>1143</v>
      </c>
      <c r="D265" s="12" t="s">
        <v>1144</v>
      </c>
      <c r="E265" s="12" t="s">
        <v>1145</v>
      </c>
      <c r="F265" s="13">
        <v>50</v>
      </c>
      <c r="G265" s="13">
        <v>50</v>
      </c>
      <c r="H265" s="13"/>
      <c r="I265" s="12" t="s">
        <v>24</v>
      </c>
      <c r="J265" s="12">
        <v>2026</v>
      </c>
      <c r="K265" s="12" t="s">
        <v>128</v>
      </c>
      <c r="L265" s="16">
        <v>800</v>
      </c>
      <c r="M265" s="16" t="s">
        <v>1146</v>
      </c>
      <c r="N265" s="16" t="s">
        <v>1147</v>
      </c>
      <c r="O265" s="16" t="s">
        <v>526</v>
      </c>
      <c r="P265" s="16"/>
    </row>
    <row r="266" ht="87" customHeight="1" spans="1:16">
      <c r="A266" s="12">
        <v>262</v>
      </c>
      <c r="B266" s="12" t="s">
        <v>509</v>
      </c>
      <c r="C266" s="12" t="s">
        <v>1148</v>
      </c>
      <c r="D266" s="12" t="s">
        <v>1149</v>
      </c>
      <c r="E266" s="12" t="s">
        <v>1150</v>
      </c>
      <c r="F266" s="13">
        <v>150</v>
      </c>
      <c r="G266" s="13">
        <v>150</v>
      </c>
      <c r="H266" s="13"/>
      <c r="I266" s="12" t="s">
        <v>24</v>
      </c>
      <c r="J266" s="12">
        <v>2026</v>
      </c>
      <c r="K266" s="12" t="s">
        <v>304</v>
      </c>
      <c r="L266" s="16">
        <v>1115</v>
      </c>
      <c r="M266" s="16" t="s">
        <v>1151</v>
      </c>
      <c r="N266" s="16" t="s">
        <v>1152</v>
      </c>
      <c r="O266" s="16" t="s">
        <v>526</v>
      </c>
      <c r="P266" s="16"/>
    </row>
    <row r="267" ht="52" customHeight="1" spans="1:16">
      <c r="A267" s="12">
        <v>263</v>
      </c>
      <c r="B267" s="12" t="s">
        <v>509</v>
      </c>
      <c r="C267" s="12" t="s">
        <v>685</v>
      </c>
      <c r="D267" s="12" t="s">
        <v>1153</v>
      </c>
      <c r="E267" s="12" t="s">
        <v>1154</v>
      </c>
      <c r="F267" s="13">
        <v>40</v>
      </c>
      <c r="G267" s="13">
        <v>40</v>
      </c>
      <c r="H267" s="13"/>
      <c r="I267" s="12" t="s">
        <v>24</v>
      </c>
      <c r="J267" s="12">
        <v>2026</v>
      </c>
      <c r="K267" s="12" t="s">
        <v>254</v>
      </c>
      <c r="L267" s="16">
        <v>600</v>
      </c>
      <c r="M267" s="16" t="s">
        <v>1155</v>
      </c>
      <c r="N267" s="16" t="s">
        <v>1156</v>
      </c>
      <c r="O267" s="16" t="s">
        <v>526</v>
      </c>
      <c r="P267" s="16"/>
    </row>
    <row r="268" ht="84" customHeight="1" spans="1:16">
      <c r="A268" s="12">
        <v>264</v>
      </c>
      <c r="B268" s="12" t="s">
        <v>20</v>
      </c>
      <c r="C268" s="12" t="s">
        <v>236</v>
      </c>
      <c r="D268" s="12" t="s">
        <v>1157</v>
      </c>
      <c r="E268" s="12" t="s">
        <v>1158</v>
      </c>
      <c r="F268" s="13">
        <v>42</v>
      </c>
      <c r="G268" s="13">
        <v>42</v>
      </c>
      <c r="H268" s="13"/>
      <c r="I268" s="12" t="s">
        <v>24</v>
      </c>
      <c r="J268" s="12">
        <v>2026</v>
      </c>
      <c r="K268" s="12" t="s">
        <v>239</v>
      </c>
      <c r="L268" s="16">
        <v>1860</v>
      </c>
      <c r="M268" s="16" t="s">
        <v>1159</v>
      </c>
      <c r="N268" s="16" t="s">
        <v>1160</v>
      </c>
      <c r="O268" s="16" t="s">
        <v>526</v>
      </c>
      <c r="P268" s="16"/>
    </row>
    <row r="269" ht="130" customHeight="1" spans="1:16">
      <c r="A269" s="12">
        <v>265</v>
      </c>
      <c r="B269" s="12" t="s">
        <v>509</v>
      </c>
      <c r="C269" s="12" t="s">
        <v>1161</v>
      </c>
      <c r="D269" s="12" t="s">
        <v>1162</v>
      </c>
      <c r="E269" s="12" t="s">
        <v>1163</v>
      </c>
      <c r="F269" s="13">
        <v>57</v>
      </c>
      <c r="G269" s="13">
        <v>57</v>
      </c>
      <c r="H269" s="13"/>
      <c r="I269" s="12" t="s">
        <v>24</v>
      </c>
      <c r="J269" s="12">
        <v>2026</v>
      </c>
      <c r="K269" s="12" t="s">
        <v>239</v>
      </c>
      <c r="L269" s="16">
        <v>1470</v>
      </c>
      <c r="M269" s="16" t="s">
        <v>1164</v>
      </c>
      <c r="N269" s="16" t="s">
        <v>1165</v>
      </c>
      <c r="O269" s="16" t="s">
        <v>526</v>
      </c>
      <c r="P269" s="16"/>
    </row>
    <row r="270" ht="65" customHeight="1" spans="1:16">
      <c r="A270" s="12">
        <v>266</v>
      </c>
      <c r="B270" s="12" t="s">
        <v>20</v>
      </c>
      <c r="C270" s="12" t="s">
        <v>236</v>
      </c>
      <c r="D270" s="12" t="s">
        <v>901</v>
      </c>
      <c r="E270" s="12" t="s">
        <v>1166</v>
      </c>
      <c r="F270" s="13">
        <v>40</v>
      </c>
      <c r="G270" s="13">
        <v>40</v>
      </c>
      <c r="H270" s="13"/>
      <c r="I270" s="12" t="s">
        <v>24</v>
      </c>
      <c r="J270" s="12">
        <v>2026</v>
      </c>
      <c r="K270" s="12" t="s">
        <v>239</v>
      </c>
      <c r="L270" s="16">
        <v>246</v>
      </c>
      <c r="M270" s="16" t="s">
        <v>1167</v>
      </c>
      <c r="N270" s="16" t="s">
        <v>1168</v>
      </c>
      <c r="O270" s="16" t="s">
        <v>526</v>
      </c>
      <c r="P270" s="16"/>
    </row>
    <row r="271" ht="65" customHeight="1" spans="1:16">
      <c r="A271" s="12">
        <v>267</v>
      </c>
      <c r="B271" s="12" t="s">
        <v>509</v>
      </c>
      <c r="C271" s="12" t="s">
        <v>1169</v>
      </c>
      <c r="D271" s="12" t="s">
        <v>653</v>
      </c>
      <c r="E271" s="12" t="s">
        <v>1170</v>
      </c>
      <c r="F271" s="13">
        <v>16</v>
      </c>
      <c r="G271" s="13">
        <v>8</v>
      </c>
      <c r="H271" s="13">
        <v>8</v>
      </c>
      <c r="I271" s="12" t="s">
        <v>24</v>
      </c>
      <c r="J271" s="12">
        <v>2026</v>
      </c>
      <c r="K271" s="12" t="s">
        <v>347</v>
      </c>
      <c r="L271" s="19" t="s">
        <v>1171</v>
      </c>
      <c r="M271" s="19" t="s">
        <v>1172</v>
      </c>
      <c r="N271" s="19" t="s">
        <v>1173</v>
      </c>
      <c r="O271" s="19" t="s">
        <v>526</v>
      </c>
      <c r="P271" s="19"/>
    </row>
    <row r="272" ht="65" customHeight="1" spans="1:16">
      <c r="A272" s="12">
        <v>268</v>
      </c>
      <c r="B272" s="12" t="s">
        <v>509</v>
      </c>
      <c r="C272" s="12" t="s">
        <v>1169</v>
      </c>
      <c r="D272" s="12" t="s">
        <v>532</v>
      </c>
      <c r="E272" s="12" t="s">
        <v>1174</v>
      </c>
      <c r="F272" s="13">
        <v>100</v>
      </c>
      <c r="G272" s="13">
        <v>40</v>
      </c>
      <c r="H272" s="13">
        <v>60</v>
      </c>
      <c r="I272" s="12" t="s">
        <v>24</v>
      </c>
      <c r="J272" s="12">
        <v>2026</v>
      </c>
      <c r="K272" s="12" t="s">
        <v>156</v>
      </c>
      <c r="L272" s="16" t="s">
        <v>1175</v>
      </c>
      <c r="M272" s="16" t="s">
        <v>1176</v>
      </c>
      <c r="N272" s="16"/>
      <c r="O272" s="16" t="s">
        <v>526</v>
      </c>
      <c r="P272" s="16"/>
    </row>
    <row r="273" ht="65" customHeight="1" spans="1:16">
      <c r="A273" s="12">
        <v>269</v>
      </c>
      <c r="B273" s="12" t="s">
        <v>509</v>
      </c>
      <c r="C273" s="12" t="s">
        <v>1169</v>
      </c>
      <c r="D273" s="12" t="s">
        <v>1177</v>
      </c>
      <c r="E273" s="12" t="s">
        <v>1178</v>
      </c>
      <c r="F273" s="13">
        <v>16.5</v>
      </c>
      <c r="G273" s="13">
        <v>8.25</v>
      </c>
      <c r="H273" s="13">
        <v>8.25</v>
      </c>
      <c r="I273" s="12" t="s">
        <v>24</v>
      </c>
      <c r="J273" s="12">
        <v>2026</v>
      </c>
      <c r="K273" s="12" t="s">
        <v>441</v>
      </c>
      <c r="L273" s="16" t="s">
        <v>548</v>
      </c>
      <c r="M273" s="16" t="s">
        <v>1179</v>
      </c>
      <c r="N273" s="16" t="s">
        <v>1179</v>
      </c>
      <c r="O273" s="16" t="s">
        <v>526</v>
      </c>
      <c r="P273" s="16"/>
    </row>
    <row r="274" ht="65" customHeight="1" spans="1:16">
      <c r="A274" s="12">
        <v>270</v>
      </c>
      <c r="B274" s="12" t="s">
        <v>509</v>
      </c>
      <c r="C274" s="12" t="s">
        <v>1169</v>
      </c>
      <c r="D274" s="12" t="s">
        <v>1180</v>
      </c>
      <c r="E274" s="12" t="s">
        <v>1181</v>
      </c>
      <c r="F274" s="13">
        <v>20</v>
      </c>
      <c r="G274" s="13">
        <v>10</v>
      </c>
      <c r="H274" s="13">
        <v>10</v>
      </c>
      <c r="I274" s="12" t="s">
        <v>24</v>
      </c>
      <c r="J274" s="12">
        <v>2026</v>
      </c>
      <c r="K274" s="12" t="s">
        <v>441</v>
      </c>
      <c r="L274" s="16" t="s">
        <v>548</v>
      </c>
      <c r="M274" s="16" t="s">
        <v>1179</v>
      </c>
      <c r="N274" s="16"/>
      <c r="O274" s="16" t="s">
        <v>526</v>
      </c>
      <c r="P274" s="16"/>
    </row>
    <row r="275" ht="65" customHeight="1" spans="1:16">
      <c r="A275" s="12">
        <v>271</v>
      </c>
      <c r="B275" s="12" t="s">
        <v>509</v>
      </c>
      <c r="C275" s="12" t="s">
        <v>1182</v>
      </c>
      <c r="D275" s="12" t="s">
        <v>1183</v>
      </c>
      <c r="E275" s="12" t="s">
        <v>1184</v>
      </c>
      <c r="F275" s="13">
        <v>14</v>
      </c>
      <c r="G275" s="13">
        <v>7</v>
      </c>
      <c r="H275" s="13">
        <v>7</v>
      </c>
      <c r="I275" s="12" t="s">
        <v>24</v>
      </c>
      <c r="J275" s="12">
        <v>2026</v>
      </c>
      <c r="K275" s="12" t="s">
        <v>108</v>
      </c>
      <c r="L275" s="16" t="s">
        <v>548</v>
      </c>
      <c r="M275" s="16" t="s">
        <v>704</v>
      </c>
      <c r="N275" s="16" t="s">
        <v>1185</v>
      </c>
      <c r="O275" s="16" t="s">
        <v>526</v>
      </c>
      <c r="P275" s="16"/>
    </row>
    <row r="276" ht="78" customHeight="1" spans="1:16">
      <c r="A276" s="12">
        <v>272</v>
      </c>
      <c r="B276" s="12" t="s">
        <v>509</v>
      </c>
      <c r="C276" s="12" t="s">
        <v>1186</v>
      </c>
      <c r="D276" s="12" t="s">
        <v>914</v>
      </c>
      <c r="E276" s="12" t="s">
        <v>1187</v>
      </c>
      <c r="F276" s="13">
        <v>25</v>
      </c>
      <c r="G276" s="13">
        <v>10</v>
      </c>
      <c r="H276" s="13">
        <v>15</v>
      </c>
      <c r="I276" s="12" t="s">
        <v>288</v>
      </c>
      <c r="J276" s="12" t="s">
        <v>175</v>
      </c>
      <c r="K276" s="12" t="s">
        <v>304</v>
      </c>
      <c r="L276" s="16" t="s">
        <v>548</v>
      </c>
      <c r="M276" s="16" t="s">
        <v>1188</v>
      </c>
      <c r="N276" s="16" t="s">
        <v>1189</v>
      </c>
      <c r="O276" s="16" t="s">
        <v>526</v>
      </c>
      <c r="P276" s="16"/>
    </row>
    <row r="277" ht="65" customHeight="1" spans="1:16">
      <c r="A277" s="12">
        <v>273</v>
      </c>
      <c r="B277" s="12" t="s">
        <v>509</v>
      </c>
      <c r="C277" s="12" t="s">
        <v>1186</v>
      </c>
      <c r="D277" s="12" t="s">
        <v>1190</v>
      </c>
      <c r="E277" s="12" t="s">
        <v>1191</v>
      </c>
      <c r="F277" s="13">
        <v>30</v>
      </c>
      <c r="G277" s="13">
        <v>15</v>
      </c>
      <c r="H277" s="13">
        <v>15</v>
      </c>
      <c r="I277" s="12" t="s">
        <v>24</v>
      </c>
      <c r="J277" s="12">
        <v>2026</v>
      </c>
      <c r="K277" s="12" t="s">
        <v>376</v>
      </c>
      <c r="L277" s="16" t="s">
        <v>1192</v>
      </c>
      <c r="M277" s="16" t="s">
        <v>1193</v>
      </c>
      <c r="N277" s="16" t="s">
        <v>1194</v>
      </c>
      <c r="O277" s="16" t="s">
        <v>526</v>
      </c>
      <c r="P277" s="16"/>
    </row>
    <row r="278" ht="52" customHeight="1" spans="1:16">
      <c r="A278" s="12">
        <v>274</v>
      </c>
      <c r="B278" s="12" t="s">
        <v>509</v>
      </c>
      <c r="C278" s="12" t="s">
        <v>1169</v>
      </c>
      <c r="D278" s="12" t="s">
        <v>1195</v>
      </c>
      <c r="E278" s="12" t="s">
        <v>1196</v>
      </c>
      <c r="F278" s="13">
        <v>48</v>
      </c>
      <c r="G278" s="13">
        <v>24</v>
      </c>
      <c r="H278" s="13">
        <v>24</v>
      </c>
      <c r="I278" s="12" t="s">
        <v>24</v>
      </c>
      <c r="J278" s="12">
        <v>2026</v>
      </c>
      <c r="K278" s="12" t="s">
        <v>239</v>
      </c>
      <c r="L278" s="16" t="s">
        <v>1197</v>
      </c>
      <c r="M278" s="16" t="s">
        <v>1198</v>
      </c>
      <c r="N278" s="16" t="s">
        <v>1199</v>
      </c>
      <c r="O278" s="16" t="s">
        <v>526</v>
      </c>
      <c r="P278" s="16"/>
    </row>
    <row r="279" s="2" customFormat="1" ht="52" customHeight="1" spans="1:16">
      <c r="A279" s="12">
        <v>275</v>
      </c>
      <c r="B279" s="12" t="s">
        <v>509</v>
      </c>
      <c r="C279" s="12" t="s">
        <v>1169</v>
      </c>
      <c r="D279" s="12" t="s">
        <v>1200</v>
      </c>
      <c r="E279" s="12" t="s">
        <v>1201</v>
      </c>
      <c r="F279" s="13">
        <v>13</v>
      </c>
      <c r="G279" s="13">
        <v>6.5</v>
      </c>
      <c r="H279" s="13">
        <v>6.5</v>
      </c>
      <c r="I279" s="12" t="s">
        <v>24</v>
      </c>
      <c r="J279" s="12">
        <v>2026</v>
      </c>
      <c r="K279" s="12" t="s">
        <v>239</v>
      </c>
      <c r="L279" s="12" t="s">
        <v>1202</v>
      </c>
      <c r="M279" s="12" t="s">
        <v>1203</v>
      </c>
      <c r="N279" s="12" t="s">
        <v>472</v>
      </c>
      <c r="O279" s="12" t="s">
        <v>526</v>
      </c>
      <c r="P279" s="12"/>
    </row>
    <row r="280" ht="52" customHeight="1" spans="1:16">
      <c r="A280" s="12">
        <v>276</v>
      </c>
      <c r="B280" s="12" t="s">
        <v>509</v>
      </c>
      <c r="C280" s="12" t="s">
        <v>1169</v>
      </c>
      <c r="D280" s="12" t="s">
        <v>1204</v>
      </c>
      <c r="E280" s="12" t="s">
        <v>1205</v>
      </c>
      <c r="F280" s="13">
        <v>34</v>
      </c>
      <c r="G280" s="13">
        <v>17</v>
      </c>
      <c r="H280" s="13">
        <v>17</v>
      </c>
      <c r="I280" s="12" t="s">
        <v>24</v>
      </c>
      <c r="J280" s="12">
        <v>2026</v>
      </c>
      <c r="K280" s="12" t="s">
        <v>347</v>
      </c>
      <c r="L280" s="12" t="s">
        <v>1206</v>
      </c>
      <c r="M280" s="16" t="s">
        <v>1198</v>
      </c>
      <c r="N280" s="16" t="s">
        <v>472</v>
      </c>
      <c r="O280" s="19" t="s">
        <v>526</v>
      </c>
      <c r="P280" s="12"/>
    </row>
    <row r="281" ht="52" customHeight="1" spans="1:16">
      <c r="A281" s="12">
        <v>277</v>
      </c>
      <c r="B281" s="12" t="s">
        <v>509</v>
      </c>
      <c r="C281" s="12" t="s">
        <v>1207</v>
      </c>
      <c r="D281" s="12" t="s">
        <v>1208</v>
      </c>
      <c r="E281" s="12" t="s">
        <v>1209</v>
      </c>
      <c r="F281" s="13">
        <v>63</v>
      </c>
      <c r="G281" s="13">
        <v>63</v>
      </c>
      <c r="H281" s="13"/>
      <c r="I281" s="12" t="s">
        <v>24</v>
      </c>
      <c r="J281" s="12">
        <v>2026</v>
      </c>
      <c r="K281" s="14" t="s">
        <v>403</v>
      </c>
      <c r="L281" s="12" t="s">
        <v>1210</v>
      </c>
      <c r="M281" s="16" t="s">
        <v>1198</v>
      </c>
      <c r="N281" s="16" t="s">
        <v>472</v>
      </c>
      <c r="O281" s="19" t="s">
        <v>526</v>
      </c>
      <c r="P281" s="12"/>
    </row>
    <row r="282" ht="52" customHeight="1" spans="1:16">
      <c r="A282" s="12">
        <v>278</v>
      </c>
      <c r="B282" s="12" t="s">
        <v>509</v>
      </c>
      <c r="C282" s="12" t="s">
        <v>1207</v>
      </c>
      <c r="D282" s="12" t="s">
        <v>539</v>
      </c>
      <c r="E282" s="12" t="s">
        <v>1211</v>
      </c>
      <c r="F282" s="13">
        <v>42</v>
      </c>
      <c r="G282" s="13">
        <v>42</v>
      </c>
      <c r="H282" s="13"/>
      <c r="I282" s="12" t="s">
        <v>24</v>
      </c>
      <c r="J282" s="12">
        <v>2026</v>
      </c>
      <c r="K282" s="12" t="s">
        <v>156</v>
      </c>
      <c r="L282" s="12" t="s">
        <v>1212</v>
      </c>
      <c r="M282" s="16" t="s">
        <v>1198</v>
      </c>
      <c r="N282" s="16" t="s">
        <v>472</v>
      </c>
      <c r="O282" s="19" t="s">
        <v>526</v>
      </c>
      <c r="P282" s="12"/>
    </row>
    <row r="283" ht="52" customHeight="1" spans="1:16">
      <c r="A283" s="12">
        <v>279</v>
      </c>
      <c r="B283" s="12" t="s">
        <v>509</v>
      </c>
      <c r="C283" s="12" t="s">
        <v>1207</v>
      </c>
      <c r="D283" s="12" t="s">
        <v>1097</v>
      </c>
      <c r="E283" s="12" t="s">
        <v>1213</v>
      </c>
      <c r="F283" s="13">
        <v>54.6</v>
      </c>
      <c r="G283" s="13">
        <v>54.6</v>
      </c>
      <c r="H283" s="13"/>
      <c r="I283" s="12" t="s">
        <v>24</v>
      </c>
      <c r="J283" s="12">
        <v>2026</v>
      </c>
      <c r="K283" s="12" t="s">
        <v>156</v>
      </c>
      <c r="L283" s="12" t="s">
        <v>1214</v>
      </c>
      <c r="M283" s="16" t="s">
        <v>1198</v>
      </c>
      <c r="N283" s="16" t="s">
        <v>472</v>
      </c>
      <c r="O283" s="19" t="s">
        <v>526</v>
      </c>
      <c r="P283" s="12"/>
    </row>
    <row r="284" ht="77" customHeight="1" spans="1:16">
      <c r="A284" s="12">
        <v>280</v>
      </c>
      <c r="B284" s="12" t="s">
        <v>509</v>
      </c>
      <c r="C284" s="12" t="s">
        <v>1215</v>
      </c>
      <c r="D284" s="12" t="s">
        <v>641</v>
      </c>
      <c r="E284" s="12" t="s">
        <v>1216</v>
      </c>
      <c r="F284" s="13">
        <v>28</v>
      </c>
      <c r="G284" s="13">
        <v>28</v>
      </c>
      <c r="H284" s="13"/>
      <c r="I284" s="12" t="s">
        <v>24</v>
      </c>
      <c r="J284" s="12">
        <v>2026</v>
      </c>
      <c r="K284" s="12" t="s">
        <v>526</v>
      </c>
      <c r="L284" s="12" t="s">
        <v>1217</v>
      </c>
      <c r="M284" s="16" t="s">
        <v>1198</v>
      </c>
      <c r="N284" s="16" t="s">
        <v>472</v>
      </c>
      <c r="O284" s="19" t="s">
        <v>526</v>
      </c>
      <c r="P284" s="12"/>
    </row>
    <row r="285" ht="65" customHeight="1" spans="1:16">
      <c r="A285" s="12">
        <v>281</v>
      </c>
      <c r="B285" s="12" t="s">
        <v>509</v>
      </c>
      <c r="C285" s="12" t="s">
        <v>1218</v>
      </c>
      <c r="D285" s="12" t="s">
        <v>1149</v>
      </c>
      <c r="E285" s="12" t="s">
        <v>1219</v>
      </c>
      <c r="F285" s="13">
        <v>20</v>
      </c>
      <c r="G285" s="13">
        <v>10</v>
      </c>
      <c r="H285" s="13">
        <v>10</v>
      </c>
      <c r="I285" s="12" t="s">
        <v>24</v>
      </c>
      <c r="J285" s="12">
        <v>2026</v>
      </c>
      <c r="K285" s="12" t="s">
        <v>304</v>
      </c>
      <c r="L285" s="12" t="s">
        <v>1220</v>
      </c>
      <c r="M285" s="16" t="s">
        <v>1198</v>
      </c>
      <c r="N285" s="16" t="s">
        <v>472</v>
      </c>
      <c r="O285" s="19" t="s">
        <v>526</v>
      </c>
      <c r="P285" s="16"/>
    </row>
    <row r="286" ht="65" customHeight="1" spans="1:16">
      <c r="A286" s="12">
        <v>282</v>
      </c>
      <c r="B286" s="12" t="s">
        <v>509</v>
      </c>
      <c r="C286" s="12" t="s">
        <v>1218</v>
      </c>
      <c r="D286" s="16" t="s">
        <v>179</v>
      </c>
      <c r="E286" s="12" t="s">
        <v>1221</v>
      </c>
      <c r="F286" s="13">
        <v>20</v>
      </c>
      <c r="G286" s="13">
        <v>10</v>
      </c>
      <c r="H286" s="13">
        <v>10</v>
      </c>
      <c r="I286" s="12" t="s">
        <v>24</v>
      </c>
      <c r="J286" s="12">
        <v>2026</v>
      </c>
      <c r="K286" s="12" t="s">
        <v>176</v>
      </c>
      <c r="L286" s="12" t="s">
        <v>1206</v>
      </c>
      <c r="M286" s="16" t="s">
        <v>1198</v>
      </c>
      <c r="N286" s="16" t="s">
        <v>472</v>
      </c>
      <c r="O286" s="19" t="s">
        <v>526</v>
      </c>
      <c r="P286" s="16"/>
    </row>
    <row r="287" ht="65" customHeight="1" spans="1:16">
      <c r="A287" s="12">
        <v>283</v>
      </c>
      <c r="B287" s="12" t="s">
        <v>509</v>
      </c>
      <c r="C287" s="12" t="s">
        <v>1218</v>
      </c>
      <c r="D287" s="16" t="s">
        <v>1222</v>
      </c>
      <c r="E287" s="12" t="s">
        <v>1223</v>
      </c>
      <c r="F287" s="13">
        <v>20</v>
      </c>
      <c r="G287" s="13">
        <v>10</v>
      </c>
      <c r="H287" s="13">
        <v>10</v>
      </c>
      <c r="I287" s="12" t="s">
        <v>24</v>
      </c>
      <c r="J287" s="12">
        <v>2026</v>
      </c>
      <c r="K287" s="12" t="s">
        <v>376</v>
      </c>
      <c r="L287" s="12" t="s">
        <v>1224</v>
      </c>
      <c r="M287" s="16" t="s">
        <v>1198</v>
      </c>
      <c r="N287" s="16" t="s">
        <v>472</v>
      </c>
      <c r="O287" s="19" t="s">
        <v>526</v>
      </c>
      <c r="P287" s="16"/>
    </row>
    <row r="288" ht="65" customHeight="1" spans="1:16">
      <c r="A288" s="12">
        <v>284</v>
      </c>
      <c r="B288" s="12" t="s">
        <v>509</v>
      </c>
      <c r="C288" s="12" t="s">
        <v>1218</v>
      </c>
      <c r="D288" s="16" t="s">
        <v>1225</v>
      </c>
      <c r="E288" s="12" t="s">
        <v>1226</v>
      </c>
      <c r="F288" s="13">
        <v>20</v>
      </c>
      <c r="G288" s="13">
        <v>10</v>
      </c>
      <c r="H288" s="13">
        <v>10</v>
      </c>
      <c r="I288" s="12" t="s">
        <v>24</v>
      </c>
      <c r="J288" s="12">
        <v>2026</v>
      </c>
      <c r="K288" s="12" t="s">
        <v>193</v>
      </c>
      <c r="L288" s="12" t="s">
        <v>1227</v>
      </c>
      <c r="M288" s="16" t="s">
        <v>1198</v>
      </c>
      <c r="N288" s="16" t="s">
        <v>472</v>
      </c>
      <c r="O288" s="19" t="s">
        <v>526</v>
      </c>
      <c r="P288" s="16"/>
    </row>
    <row r="289" ht="65" customHeight="1" spans="1:16">
      <c r="A289" s="12">
        <v>285</v>
      </c>
      <c r="B289" s="12" t="s">
        <v>509</v>
      </c>
      <c r="C289" s="12" t="s">
        <v>1218</v>
      </c>
      <c r="D289" s="16" t="s">
        <v>1228</v>
      </c>
      <c r="E289" s="12" t="s">
        <v>1229</v>
      </c>
      <c r="F289" s="13">
        <v>20</v>
      </c>
      <c r="G289" s="13">
        <v>10</v>
      </c>
      <c r="H289" s="13">
        <v>10</v>
      </c>
      <c r="I289" s="12" t="s">
        <v>24</v>
      </c>
      <c r="J289" s="12">
        <v>2026</v>
      </c>
      <c r="K289" s="12" t="s">
        <v>239</v>
      </c>
      <c r="L289" s="12" t="s">
        <v>1220</v>
      </c>
      <c r="M289" s="16" t="s">
        <v>1198</v>
      </c>
      <c r="N289" s="16" t="s">
        <v>472</v>
      </c>
      <c r="O289" s="19" t="s">
        <v>526</v>
      </c>
      <c r="P289" s="16"/>
    </row>
    <row r="290" ht="65" customHeight="1" spans="1:16">
      <c r="A290" s="12">
        <v>286</v>
      </c>
      <c r="B290" s="12" t="s">
        <v>509</v>
      </c>
      <c r="C290" s="12" t="s">
        <v>1218</v>
      </c>
      <c r="D290" s="16" t="s">
        <v>271</v>
      </c>
      <c r="E290" s="12" t="s">
        <v>1230</v>
      </c>
      <c r="F290" s="13">
        <v>20</v>
      </c>
      <c r="G290" s="13">
        <v>10</v>
      </c>
      <c r="H290" s="13">
        <v>10</v>
      </c>
      <c r="I290" s="12" t="s">
        <v>24</v>
      </c>
      <c r="J290" s="12">
        <v>2026</v>
      </c>
      <c r="K290" s="14" t="s">
        <v>268</v>
      </c>
      <c r="L290" s="12" t="s">
        <v>1220</v>
      </c>
      <c r="M290" s="16" t="s">
        <v>1198</v>
      </c>
      <c r="N290" s="16" t="s">
        <v>472</v>
      </c>
      <c r="O290" s="19" t="s">
        <v>526</v>
      </c>
      <c r="P290" s="16"/>
    </row>
    <row r="291" ht="65" customHeight="1" spans="1:16">
      <c r="A291" s="12">
        <v>287</v>
      </c>
      <c r="B291" s="12" t="s">
        <v>509</v>
      </c>
      <c r="C291" s="12" t="s">
        <v>1218</v>
      </c>
      <c r="D291" s="16" t="s">
        <v>653</v>
      </c>
      <c r="E291" s="12" t="s">
        <v>1231</v>
      </c>
      <c r="F291" s="13">
        <v>100</v>
      </c>
      <c r="G291" s="13">
        <v>50</v>
      </c>
      <c r="H291" s="13">
        <v>50</v>
      </c>
      <c r="I291" s="12" t="s">
        <v>24</v>
      </c>
      <c r="J291" s="12">
        <v>2026</v>
      </c>
      <c r="K291" s="12" t="s">
        <v>347</v>
      </c>
      <c r="L291" s="12" t="s">
        <v>1220</v>
      </c>
      <c r="M291" s="16" t="s">
        <v>1198</v>
      </c>
      <c r="N291" s="16" t="s">
        <v>472</v>
      </c>
      <c r="O291" s="19" t="s">
        <v>526</v>
      </c>
      <c r="P291" s="16"/>
    </row>
    <row r="292" ht="65" customHeight="1" spans="1:16">
      <c r="A292" s="12">
        <v>288</v>
      </c>
      <c r="B292" s="12" t="s">
        <v>509</v>
      </c>
      <c r="C292" s="12" t="s">
        <v>1218</v>
      </c>
      <c r="D292" s="16" t="s">
        <v>1232</v>
      </c>
      <c r="E292" s="12" t="s">
        <v>1233</v>
      </c>
      <c r="F292" s="13">
        <v>20</v>
      </c>
      <c r="G292" s="13">
        <v>10</v>
      </c>
      <c r="H292" s="13">
        <v>10</v>
      </c>
      <c r="I292" s="12" t="s">
        <v>24</v>
      </c>
      <c r="J292" s="12">
        <v>2026</v>
      </c>
      <c r="K292" s="12" t="s">
        <v>470</v>
      </c>
      <c r="L292" s="12" t="s">
        <v>1220</v>
      </c>
      <c r="M292" s="16" t="s">
        <v>1198</v>
      </c>
      <c r="N292" s="16" t="s">
        <v>472</v>
      </c>
      <c r="O292" s="19" t="s">
        <v>526</v>
      </c>
      <c r="P292" s="16"/>
    </row>
    <row r="293" ht="65" customHeight="1" spans="1:16">
      <c r="A293" s="12">
        <v>289</v>
      </c>
      <c r="B293" s="12" t="s">
        <v>509</v>
      </c>
      <c r="C293" s="12" t="s">
        <v>1218</v>
      </c>
      <c r="D293" s="16" t="s">
        <v>1234</v>
      </c>
      <c r="E293" s="12" t="s">
        <v>1235</v>
      </c>
      <c r="F293" s="13">
        <v>20</v>
      </c>
      <c r="G293" s="13">
        <v>10</v>
      </c>
      <c r="H293" s="13">
        <v>10</v>
      </c>
      <c r="I293" s="12" t="s">
        <v>24</v>
      </c>
      <c r="J293" s="12">
        <v>2026</v>
      </c>
      <c r="K293" s="12" t="s">
        <v>470</v>
      </c>
      <c r="L293" s="12" t="s">
        <v>1220</v>
      </c>
      <c r="M293" s="16" t="s">
        <v>1198</v>
      </c>
      <c r="N293" s="16" t="s">
        <v>472</v>
      </c>
      <c r="O293" s="19" t="s">
        <v>526</v>
      </c>
      <c r="P293" s="16"/>
    </row>
    <row r="294" ht="65" customHeight="1" spans="1:16">
      <c r="A294" s="12">
        <v>290</v>
      </c>
      <c r="B294" s="12" t="s">
        <v>509</v>
      </c>
      <c r="C294" s="12" t="s">
        <v>1218</v>
      </c>
      <c r="D294" s="16" t="s">
        <v>212</v>
      </c>
      <c r="E294" s="12" t="s">
        <v>1236</v>
      </c>
      <c r="F294" s="13">
        <v>20</v>
      </c>
      <c r="G294" s="13">
        <v>10</v>
      </c>
      <c r="H294" s="13">
        <v>10</v>
      </c>
      <c r="I294" s="12" t="s">
        <v>24</v>
      </c>
      <c r="J294" s="12">
        <v>2026</v>
      </c>
      <c r="K294" s="12" t="s">
        <v>214</v>
      </c>
      <c r="L294" s="12" t="s">
        <v>1220</v>
      </c>
      <c r="M294" s="16" t="s">
        <v>1198</v>
      </c>
      <c r="N294" s="16" t="s">
        <v>472</v>
      </c>
      <c r="O294" s="19" t="s">
        <v>526</v>
      </c>
      <c r="P294" s="16"/>
    </row>
    <row r="295" ht="65" customHeight="1" spans="1:16">
      <c r="A295" s="12">
        <v>291</v>
      </c>
      <c r="B295" s="12" t="s">
        <v>509</v>
      </c>
      <c r="C295" s="12" t="s">
        <v>1218</v>
      </c>
      <c r="D295" s="16" t="s">
        <v>532</v>
      </c>
      <c r="E295" s="12" t="s">
        <v>1237</v>
      </c>
      <c r="F295" s="13">
        <v>20</v>
      </c>
      <c r="G295" s="13">
        <v>10</v>
      </c>
      <c r="H295" s="13">
        <v>10</v>
      </c>
      <c r="I295" s="12" t="s">
        <v>24</v>
      </c>
      <c r="J295" s="12">
        <v>2026</v>
      </c>
      <c r="K295" s="12" t="s">
        <v>156</v>
      </c>
      <c r="L295" s="12" t="s">
        <v>1220</v>
      </c>
      <c r="M295" s="16" t="s">
        <v>1198</v>
      </c>
      <c r="N295" s="16" t="s">
        <v>472</v>
      </c>
      <c r="O295" s="19" t="s">
        <v>526</v>
      </c>
      <c r="P295" s="16"/>
    </row>
    <row r="296" ht="65" customHeight="1" spans="1:16">
      <c r="A296" s="12">
        <v>292</v>
      </c>
      <c r="B296" s="12" t="s">
        <v>509</v>
      </c>
      <c r="C296" s="12" t="s">
        <v>1218</v>
      </c>
      <c r="D296" s="16" t="s">
        <v>914</v>
      </c>
      <c r="E296" s="12" t="s">
        <v>1238</v>
      </c>
      <c r="F296" s="13">
        <v>8</v>
      </c>
      <c r="G296" s="13">
        <v>4</v>
      </c>
      <c r="H296" s="13">
        <v>4</v>
      </c>
      <c r="I296" s="12" t="s">
        <v>24</v>
      </c>
      <c r="J296" s="12">
        <v>2026</v>
      </c>
      <c r="K296" s="12" t="s">
        <v>304</v>
      </c>
      <c r="L296" s="12" t="s">
        <v>1220</v>
      </c>
      <c r="M296" s="16" t="s">
        <v>1198</v>
      </c>
      <c r="N296" s="16" t="s">
        <v>472</v>
      </c>
      <c r="O296" s="19" t="s">
        <v>526</v>
      </c>
      <c r="P296" s="16"/>
    </row>
    <row r="297" ht="65" customHeight="1" spans="1:16">
      <c r="A297" s="12">
        <v>293</v>
      </c>
      <c r="B297" s="12" t="s">
        <v>509</v>
      </c>
      <c r="C297" s="12" t="s">
        <v>1218</v>
      </c>
      <c r="D297" s="16" t="s">
        <v>1239</v>
      </c>
      <c r="E297" s="12" t="s">
        <v>1240</v>
      </c>
      <c r="F297" s="13">
        <v>8</v>
      </c>
      <c r="G297" s="13">
        <v>4</v>
      </c>
      <c r="H297" s="13">
        <v>4</v>
      </c>
      <c r="I297" s="12" t="s">
        <v>24</v>
      </c>
      <c r="J297" s="12">
        <v>2026</v>
      </c>
      <c r="K297" s="12" t="s">
        <v>362</v>
      </c>
      <c r="L297" s="12" t="s">
        <v>1220</v>
      </c>
      <c r="M297" s="16" t="s">
        <v>1198</v>
      </c>
      <c r="N297" s="16" t="s">
        <v>472</v>
      </c>
      <c r="O297" s="19" t="s">
        <v>526</v>
      </c>
      <c r="P297" s="16"/>
    </row>
    <row r="298" ht="65" customHeight="1" spans="1:16">
      <c r="A298" s="12">
        <v>294</v>
      </c>
      <c r="B298" s="12" t="s">
        <v>509</v>
      </c>
      <c r="C298" s="12" t="s">
        <v>1218</v>
      </c>
      <c r="D298" s="16" t="s">
        <v>183</v>
      </c>
      <c r="E298" s="12" t="s">
        <v>1241</v>
      </c>
      <c r="F298" s="13">
        <v>8</v>
      </c>
      <c r="G298" s="13">
        <v>4</v>
      </c>
      <c r="H298" s="13">
        <v>4</v>
      </c>
      <c r="I298" s="12" t="s">
        <v>24</v>
      </c>
      <c r="J298" s="12">
        <v>2026</v>
      </c>
      <c r="K298" s="12" t="s">
        <v>176</v>
      </c>
      <c r="L298" s="12" t="s">
        <v>1220</v>
      </c>
      <c r="M298" s="16" t="s">
        <v>1198</v>
      </c>
      <c r="N298" s="16" t="s">
        <v>472</v>
      </c>
      <c r="O298" s="19" t="s">
        <v>526</v>
      </c>
      <c r="P298" s="16"/>
    </row>
    <row r="299" ht="65" customHeight="1" spans="1:16">
      <c r="A299" s="12">
        <v>295</v>
      </c>
      <c r="B299" s="12" t="s">
        <v>509</v>
      </c>
      <c r="C299" s="12" t="s">
        <v>1218</v>
      </c>
      <c r="D299" s="16" t="s">
        <v>1242</v>
      </c>
      <c r="E299" s="12" t="s">
        <v>1243</v>
      </c>
      <c r="F299" s="13">
        <v>8</v>
      </c>
      <c r="G299" s="13">
        <v>4</v>
      </c>
      <c r="H299" s="13">
        <v>4</v>
      </c>
      <c r="I299" s="12" t="s">
        <v>24</v>
      </c>
      <c r="J299" s="12">
        <v>2026</v>
      </c>
      <c r="K299" s="14" t="s">
        <v>268</v>
      </c>
      <c r="L299" s="12" t="s">
        <v>1220</v>
      </c>
      <c r="M299" s="16" t="s">
        <v>1198</v>
      </c>
      <c r="N299" s="16" t="s">
        <v>472</v>
      </c>
      <c r="O299" s="19" t="s">
        <v>526</v>
      </c>
      <c r="P299" s="16"/>
    </row>
    <row r="300" ht="65" customHeight="1" spans="1:16">
      <c r="A300" s="12">
        <v>296</v>
      </c>
      <c r="B300" s="12" t="s">
        <v>509</v>
      </c>
      <c r="C300" s="12" t="s">
        <v>1218</v>
      </c>
      <c r="D300" s="16" t="s">
        <v>544</v>
      </c>
      <c r="E300" s="12" t="s">
        <v>1244</v>
      </c>
      <c r="F300" s="13">
        <v>8</v>
      </c>
      <c r="G300" s="13">
        <v>4</v>
      </c>
      <c r="H300" s="13">
        <v>4</v>
      </c>
      <c r="I300" s="12" t="s">
        <v>24</v>
      </c>
      <c r="J300" s="12">
        <v>2026</v>
      </c>
      <c r="K300" s="12" t="s">
        <v>156</v>
      </c>
      <c r="L300" s="12" t="s">
        <v>1220</v>
      </c>
      <c r="M300" s="16" t="s">
        <v>1198</v>
      </c>
      <c r="N300" s="16" t="s">
        <v>472</v>
      </c>
      <c r="O300" s="19" t="s">
        <v>526</v>
      </c>
      <c r="P300" s="16"/>
    </row>
    <row r="301" ht="65" customHeight="1" spans="1:16">
      <c r="A301" s="12">
        <v>297</v>
      </c>
      <c r="B301" s="12" t="s">
        <v>509</v>
      </c>
      <c r="C301" s="12" t="s">
        <v>1218</v>
      </c>
      <c r="D301" s="16" t="s">
        <v>1245</v>
      </c>
      <c r="E301" s="12" t="s">
        <v>1246</v>
      </c>
      <c r="F301" s="13">
        <v>8</v>
      </c>
      <c r="G301" s="13">
        <v>4</v>
      </c>
      <c r="H301" s="13">
        <v>4</v>
      </c>
      <c r="I301" s="12" t="s">
        <v>24</v>
      </c>
      <c r="J301" s="12">
        <v>2026</v>
      </c>
      <c r="K301" s="12" t="s">
        <v>156</v>
      </c>
      <c r="L301" s="12" t="s">
        <v>1220</v>
      </c>
      <c r="M301" s="16" t="s">
        <v>1198</v>
      </c>
      <c r="N301" s="16" t="s">
        <v>472</v>
      </c>
      <c r="O301" s="19" t="s">
        <v>526</v>
      </c>
      <c r="P301" s="16"/>
    </row>
    <row r="302" ht="65" customHeight="1" spans="1:16">
      <c r="A302" s="12">
        <v>298</v>
      </c>
      <c r="B302" s="12" t="s">
        <v>509</v>
      </c>
      <c r="C302" s="12" t="s">
        <v>1218</v>
      </c>
      <c r="D302" s="16" t="s">
        <v>1247</v>
      </c>
      <c r="E302" s="12" t="s">
        <v>1248</v>
      </c>
      <c r="F302" s="13">
        <v>8</v>
      </c>
      <c r="G302" s="13">
        <v>4</v>
      </c>
      <c r="H302" s="13">
        <v>4</v>
      </c>
      <c r="I302" s="12" t="s">
        <v>24</v>
      </c>
      <c r="J302" s="12">
        <v>2026</v>
      </c>
      <c r="K302" s="12" t="s">
        <v>225</v>
      </c>
      <c r="L302" s="12" t="s">
        <v>1220</v>
      </c>
      <c r="M302" s="16" t="s">
        <v>1198</v>
      </c>
      <c r="N302" s="16" t="s">
        <v>472</v>
      </c>
      <c r="O302" s="19" t="s">
        <v>526</v>
      </c>
      <c r="P302" s="16"/>
    </row>
    <row r="303" ht="65" customHeight="1" spans="1:16">
      <c r="A303" s="12">
        <v>299</v>
      </c>
      <c r="B303" s="12" t="s">
        <v>509</v>
      </c>
      <c r="C303" s="12" t="s">
        <v>1218</v>
      </c>
      <c r="D303" s="16" t="s">
        <v>1249</v>
      </c>
      <c r="E303" s="12" t="s">
        <v>1250</v>
      </c>
      <c r="F303" s="13">
        <v>8</v>
      </c>
      <c r="G303" s="13">
        <v>4</v>
      </c>
      <c r="H303" s="13">
        <v>4</v>
      </c>
      <c r="I303" s="12" t="s">
        <v>24</v>
      </c>
      <c r="J303" s="12">
        <v>2026</v>
      </c>
      <c r="K303" s="12" t="s">
        <v>456</v>
      </c>
      <c r="L303" s="12" t="s">
        <v>1220</v>
      </c>
      <c r="M303" s="16" t="s">
        <v>1198</v>
      </c>
      <c r="N303" s="16" t="s">
        <v>472</v>
      </c>
      <c r="O303" s="19" t="s">
        <v>526</v>
      </c>
      <c r="P303" s="16"/>
    </row>
    <row r="304" ht="65" customHeight="1" spans="1:16">
      <c r="A304" s="12">
        <v>300</v>
      </c>
      <c r="B304" s="12" t="s">
        <v>509</v>
      </c>
      <c r="C304" s="12" t="s">
        <v>1218</v>
      </c>
      <c r="D304" s="16" t="s">
        <v>1251</v>
      </c>
      <c r="E304" s="12" t="s">
        <v>1252</v>
      </c>
      <c r="F304" s="13">
        <v>8</v>
      </c>
      <c r="G304" s="13">
        <v>4</v>
      </c>
      <c r="H304" s="13">
        <v>4</v>
      </c>
      <c r="I304" s="12" t="s">
        <v>24</v>
      </c>
      <c r="J304" s="12">
        <v>2026</v>
      </c>
      <c r="K304" s="12" t="s">
        <v>61</v>
      </c>
      <c r="L304" s="12" t="s">
        <v>1220</v>
      </c>
      <c r="M304" s="16" t="s">
        <v>1198</v>
      </c>
      <c r="N304" s="16" t="s">
        <v>472</v>
      </c>
      <c r="O304" s="19" t="s">
        <v>526</v>
      </c>
      <c r="P304" s="16"/>
    </row>
    <row r="305" ht="65" customHeight="1" spans="1:16">
      <c r="A305" s="12">
        <v>301</v>
      </c>
      <c r="B305" s="12" t="s">
        <v>509</v>
      </c>
      <c r="C305" s="12" t="s">
        <v>1218</v>
      </c>
      <c r="D305" s="16" t="s">
        <v>1253</v>
      </c>
      <c r="E305" s="12" t="s">
        <v>1254</v>
      </c>
      <c r="F305" s="13">
        <v>40</v>
      </c>
      <c r="G305" s="13">
        <v>20</v>
      </c>
      <c r="H305" s="13">
        <v>20</v>
      </c>
      <c r="I305" s="12" t="s">
        <v>24</v>
      </c>
      <c r="J305" s="12">
        <v>2026</v>
      </c>
      <c r="K305" s="12" t="s">
        <v>254</v>
      </c>
      <c r="L305" s="12" t="s">
        <v>1255</v>
      </c>
      <c r="M305" s="16" t="s">
        <v>1198</v>
      </c>
      <c r="N305" s="16" t="s">
        <v>472</v>
      </c>
      <c r="O305" s="19" t="s">
        <v>526</v>
      </c>
      <c r="P305" s="16"/>
    </row>
    <row r="306" ht="65" customHeight="1" spans="1:16">
      <c r="A306" s="12">
        <v>302</v>
      </c>
      <c r="B306" s="12" t="s">
        <v>509</v>
      </c>
      <c r="C306" s="12" t="s">
        <v>1218</v>
      </c>
      <c r="D306" s="16" t="s">
        <v>1256</v>
      </c>
      <c r="E306" s="12" t="s">
        <v>1257</v>
      </c>
      <c r="F306" s="13">
        <v>8</v>
      </c>
      <c r="G306" s="13">
        <v>4</v>
      </c>
      <c r="H306" s="13">
        <v>4</v>
      </c>
      <c r="I306" s="12" t="s">
        <v>24</v>
      </c>
      <c r="J306" s="12">
        <v>2026</v>
      </c>
      <c r="K306" s="12" t="s">
        <v>376</v>
      </c>
      <c r="L306" s="12" t="s">
        <v>1220</v>
      </c>
      <c r="M306" s="16" t="s">
        <v>1198</v>
      </c>
      <c r="N306" s="16" t="s">
        <v>472</v>
      </c>
      <c r="O306" s="19" t="s">
        <v>526</v>
      </c>
      <c r="P306" s="16"/>
    </row>
    <row r="307" ht="65" customHeight="1" spans="1:16">
      <c r="A307" s="12">
        <v>303</v>
      </c>
      <c r="B307" s="12" t="s">
        <v>509</v>
      </c>
      <c r="C307" s="12" t="s">
        <v>1218</v>
      </c>
      <c r="D307" s="12" t="s">
        <v>1258</v>
      </c>
      <c r="E307" s="12" t="s">
        <v>1259</v>
      </c>
      <c r="F307" s="13">
        <v>40</v>
      </c>
      <c r="G307" s="13">
        <v>20</v>
      </c>
      <c r="H307" s="13">
        <v>20</v>
      </c>
      <c r="I307" s="12" t="s">
        <v>24</v>
      </c>
      <c r="J307" s="12">
        <v>2026</v>
      </c>
      <c r="K307" s="12" t="s">
        <v>193</v>
      </c>
      <c r="L307" s="12" t="s">
        <v>1220</v>
      </c>
      <c r="M307" s="16" t="s">
        <v>1198</v>
      </c>
      <c r="N307" s="16" t="s">
        <v>472</v>
      </c>
      <c r="O307" s="19" t="s">
        <v>526</v>
      </c>
      <c r="P307" s="16"/>
    </row>
    <row r="308" ht="65" customHeight="1" spans="1:16">
      <c r="A308" s="12">
        <v>304</v>
      </c>
      <c r="B308" s="12" t="s">
        <v>509</v>
      </c>
      <c r="C308" s="12" t="s">
        <v>1218</v>
      </c>
      <c r="D308" s="12" t="s">
        <v>1208</v>
      </c>
      <c r="E308" s="12" t="s">
        <v>1260</v>
      </c>
      <c r="F308" s="13">
        <v>20</v>
      </c>
      <c r="G308" s="13">
        <v>10</v>
      </c>
      <c r="H308" s="13">
        <v>10</v>
      </c>
      <c r="I308" s="12" t="s">
        <v>24</v>
      </c>
      <c r="J308" s="12">
        <v>2026</v>
      </c>
      <c r="K308" s="14" t="s">
        <v>403</v>
      </c>
      <c r="L308" s="12" t="s">
        <v>1220</v>
      </c>
      <c r="M308" s="16" t="s">
        <v>1198</v>
      </c>
      <c r="N308" s="16" t="s">
        <v>472</v>
      </c>
      <c r="O308" s="19" t="s">
        <v>526</v>
      </c>
      <c r="P308" s="16"/>
    </row>
    <row r="309" ht="65" customHeight="1" spans="1:16">
      <c r="A309" s="12">
        <v>305</v>
      </c>
      <c r="B309" s="12" t="s">
        <v>509</v>
      </c>
      <c r="C309" s="12" t="s">
        <v>1218</v>
      </c>
      <c r="D309" s="12" t="s">
        <v>1261</v>
      </c>
      <c r="E309" s="12" t="s">
        <v>1262</v>
      </c>
      <c r="F309" s="13">
        <v>8</v>
      </c>
      <c r="G309" s="13">
        <v>4</v>
      </c>
      <c r="H309" s="13">
        <v>4</v>
      </c>
      <c r="I309" s="12" t="s">
        <v>24</v>
      </c>
      <c r="J309" s="12">
        <v>2026</v>
      </c>
      <c r="K309" s="12" t="s">
        <v>376</v>
      </c>
      <c r="L309" s="12" t="s">
        <v>1220</v>
      </c>
      <c r="M309" s="16" t="s">
        <v>1198</v>
      </c>
      <c r="N309" s="16" t="s">
        <v>472</v>
      </c>
      <c r="O309" s="19" t="s">
        <v>526</v>
      </c>
      <c r="P309" s="16"/>
    </row>
    <row r="310" ht="65" customHeight="1" spans="1:16">
      <c r="A310" s="12">
        <v>306</v>
      </c>
      <c r="B310" s="12" t="s">
        <v>509</v>
      </c>
      <c r="C310" s="12" t="s">
        <v>1218</v>
      </c>
      <c r="D310" s="12" t="s">
        <v>251</v>
      </c>
      <c r="E310" s="12" t="s">
        <v>1263</v>
      </c>
      <c r="F310" s="13">
        <v>8</v>
      </c>
      <c r="G310" s="13">
        <v>4</v>
      </c>
      <c r="H310" s="13">
        <v>4</v>
      </c>
      <c r="I310" s="12" t="s">
        <v>24</v>
      </c>
      <c r="J310" s="12">
        <v>2026</v>
      </c>
      <c r="K310" s="12" t="s">
        <v>254</v>
      </c>
      <c r="L310" s="12" t="s">
        <v>1220</v>
      </c>
      <c r="M310" s="16" t="s">
        <v>1198</v>
      </c>
      <c r="N310" s="16" t="s">
        <v>472</v>
      </c>
      <c r="O310" s="19" t="s">
        <v>526</v>
      </c>
      <c r="P310" s="16"/>
    </row>
    <row r="311" ht="97" customHeight="1" spans="1:16">
      <c r="A311" s="12">
        <v>307</v>
      </c>
      <c r="B311" s="12" t="s">
        <v>509</v>
      </c>
      <c r="C311" s="12" t="s">
        <v>1264</v>
      </c>
      <c r="D311" s="12" t="s">
        <v>242</v>
      </c>
      <c r="E311" s="12" t="s">
        <v>1265</v>
      </c>
      <c r="F311" s="13">
        <v>165</v>
      </c>
      <c r="G311" s="13">
        <v>150</v>
      </c>
      <c r="H311" s="13">
        <v>15</v>
      </c>
      <c r="I311" s="12" t="s">
        <v>1266</v>
      </c>
      <c r="J311" s="12">
        <v>2026</v>
      </c>
      <c r="K311" s="12" t="s">
        <v>239</v>
      </c>
      <c r="L311" s="12" t="s">
        <v>1267</v>
      </c>
      <c r="M311" s="16" t="s">
        <v>1268</v>
      </c>
      <c r="N311" s="16" t="s">
        <v>1269</v>
      </c>
      <c r="O311" s="19" t="s">
        <v>526</v>
      </c>
      <c r="P311" s="16"/>
    </row>
    <row r="312" ht="80" customHeight="1" spans="1:16">
      <c r="A312" s="12">
        <v>308</v>
      </c>
      <c r="B312" s="12" t="s">
        <v>509</v>
      </c>
      <c r="C312" s="12" t="s">
        <v>1270</v>
      </c>
      <c r="D312" s="12" t="s">
        <v>1177</v>
      </c>
      <c r="E312" s="12" t="s">
        <v>1271</v>
      </c>
      <c r="F312" s="13">
        <v>150</v>
      </c>
      <c r="G312" s="13">
        <v>150</v>
      </c>
      <c r="H312" s="13"/>
      <c r="I312" s="12" t="s">
        <v>1272</v>
      </c>
      <c r="J312" s="12">
        <v>2026</v>
      </c>
      <c r="K312" s="16" t="s">
        <v>441</v>
      </c>
      <c r="L312" s="12">
        <v>650</v>
      </c>
      <c r="M312" s="16" t="s">
        <v>1273</v>
      </c>
      <c r="N312" s="16" t="s">
        <v>1274</v>
      </c>
      <c r="O312" s="19" t="s">
        <v>526</v>
      </c>
      <c r="P312" s="16"/>
    </row>
    <row r="313" ht="77" customHeight="1" spans="1:16">
      <c r="A313" s="12">
        <v>309</v>
      </c>
      <c r="B313" s="12" t="s">
        <v>509</v>
      </c>
      <c r="C313" s="12" t="s">
        <v>1275</v>
      </c>
      <c r="D313" s="12" t="s">
        <v>1276</v>
      </c>
      <c r="E313" s="12" t="s">
        <v>1277</v>
      </c>
      <c r="F313" s="13">
        <v>150</v>
      </c>
      <c r="G313" s="13">
        <v>150</v>
      </c>
      <c r="H313" s="13"/>
      <c r="I313" s="12" t="s">
        <v>24</v>
      </c>
      <c r="J313" s="12">
        <v>2026</v>
      </c>
      <c r="K313" s="14" t="s">
        <v>114</v>
      </c>
      <c r="L313" s="12">
        <v>12</v>
      </c>
      <c r="M313" s="16" t="s">
        <v>1278</v>
      </c>
      <c r="N313" s="16" t="s">
        <v>1274</v>
      </c>
      <c r="O313" s="19" t="s">
        <v>526</v>
      </c>
      <c r="P313" s="16"/>
    </row>
    <row r="314" ht="87" customHeight="1" spans="1:16">
      <c r="A314" s="12">
        <v>310</v>
      </c>
      <c r="B314" s="12" t="s">
        <v>509</v>
      </c>
      <c r="C314" s="12" t="s">
        <v>1279</v>
      </c>
      <c r="D314" s="12" t="s">
        <v>1280</v>
      </c>
      <c r="E314" s="12" t="s">
        <v>1281</v>
      </c>
      <c r="F314" s="13">
        <v>200</v>
      </c>
      <c r="G314" s="13">
        <v>150</v>
      </c>
      <c r="H314" s="13">
        <v>50</v>
      </c>
      <c r="I314" s="12" t="s">
        <v>24</v>
      </c>
      <c r="J314" s="12">
        <v>2026</v>
      </c>
      <c r="K314" s="12" t="s">
        <v>225</v>
      </c>
      <c r="L314" s="12">
        <v>1358</v>
      </c>
      <c r="M314" s="16" t="s">
        <v>1282</v>
      </c>
      <c r="N314" s="16" t="s">
        <v>1283</v>
      </c>
      <c r="O314" s="19" t="s">
        <v>526</v>
      </c>
      <c r="P314" s="16"/>
    </row>
    <row r="315" ht="83" customHeight="1" spans="1:16">
      <c r="A315" s="12">
        <v>311</v>
      </c>
      <c r="B315" s="12" t="s">
        <v>509</v>
      </c>
      <c r="C315" s="12" t="s">
        <v>1284</v>
      </c>
      <c r="D315" s="12" t="s">
        <v>1285</v>
      </c>
      <c r="E315" s="12" t="s">
        <v>1286</v>
      </c>
      <c r="F315" s="13">
        <v>260</v>
      </c>
      <c r="G315" s="13">
        <v>150</v>
      </c>
      <c r="H315" s="13">
        <v>110</v>
      </c>
      <c r="I315" s="12" t="s">
        <v>24</v>
      </c>
      <c r="J315" s="12">
        <v>2026</v>
      </c>
      <c r="K315" s="12" t="s">
        <v>470</v>
      </c>
      <c r="L315" s="12">
        <v>1880</v>
      </c>
      <c r="M315" s="16" t="s">
        <v>1287</v>
      </c>
      <c r="N315" s="16" t="s">
        <v>1288</v>
      </c>
      <c r="O315" s="19" t="s">
        <v>526</v>
      </c>
      <c r="P315" s="16"/>
    </row>
    <row r="316" ht="272" customHeight="1" spans="1:16">
      <c r="A316" s="12">
        <v>312</v>
      </c>
      <c r="B316" s="12" t="s">
        <v>509</v>
      </c>
      <c r="C316" s="12" t="s">
        <v>1289</v>
      </c>
      <c r="D316" s="12" t="s">
        <v>1290</v>
      </c>
      <c r="E316" s="12" t="s">
        <v>1291</v>
      </c>
      <c r="F316" s="13">
        <v>150</v>
      </c>
      <c r="G316" s="13">
        <v>150</v>
      </c>
      <c r="H316" s="13"/>
      <c r="I316" s="12" t="s">
        <v>24</v>
      </c>
      <c r="J316" s="12">
        <v>2026</v>
      </c>
      <c r="K316" s="12" t="s">
        <v>362</v>
      </c>
      <c r="L316" s="12">
        <v>1083</v>
      </c>
      <c r="M316" s="16" t="s">
        <v>1292</v>
      </c>
      <c r="N316" s="16" t="s">
        <v>1293</v>
      </c>
      <c r="O316" s="19" t="s">
        <v>526</v>
      </c>
      <c r="P316" s="16"/>
    </row>
    <row r="317" ht="101" customHeight="1" spans="1:16">
      <c r="A317" s="12">
        <v>313</v>
      </c>
      <c r="B317" s="12" t="s">
        <v>509</v>
      </c>
      <c r="C317" s="12" t="s">
        <v>1294</v>
      </c>
      <c r="D317" s="12" t="s">
        <v>1295</v>
      </c>
      <c r="E317" s="12" t="s">
        <v>1296</v>
      </c>
      <c r="F317" s="13">
        <v>150</v>
      </c>
      <c r="G317" s="13">
        <v>150</v>
      </c>
      <c r="H317" s="13"/>
      <c r="I317" s="12" t="s">
        <v>24</v>
      </c>
      <c r="J317" s="12">
        <v>2026</v>
      </c>
      <c r="K317" s="12" t="s">
        <v>254</v>
      </c>
      <c r="L317" s="12">
        <v>120</v>
      </c>
      <c r="M317" s="16" t="s">
        <v>1297</v>
      </c>
      <c r="N317" s="16" t="s">
        <v>1298</v>
      </c>
      <c r="O317" s="19" t="s">
        <v>526</v>
      </c>
      <c r="P317" s="16"/>
    </row>
    <row r="318" ht="65" customHeight="1" spans="1:16">
      <c r="A318" s="12">
        <v>314</v>
      </c>
      <c r="B318" s="12" t="s">
        <v>509</v>
      </c>
      <c r="C318" s="12" t="s">
        <v>1299</v>
      </c>
      <c r="D318" s="12" t="s">
        <v>1300</v>
      </c>
      <c r="E318" s="12" t="s">
        <v>1301</v>
      </c>
      <c r="F318" s="13">
        <v>150</v>
      </c>
      <c r="G318" s="13">
        <v>150</v>
      </c>
      <c r="H318" s="13"/>
      <c r="I318" s="12" t="s">
        <v>24</v>
      </c>
      <c r="J318" s="12">
        <v>2026</v>
      </c>
      <c r="K318" s="12" t="s">
        <v>254</v>
      </c>
      <c r="L318" s="12">
        <v>40</v>
      </c>
      <c r="M318" s="16" t="s">
        <v>1302</v>
      </c>
      <c r="N318" s="16" t="s">
        <v>1303</v>
      </c>
      <c r="O318" s="19" t="s">
        <v>526</v>
      </c>
      <c r="P318" s="16"/>
    </row>
    <row r="319" ht="65" customHeight="1" spans="1:16">
      <c r="A319" s="12">
        <v>315</v>
      </c>
      <c r="B319" s="12" t="s">
        <v>509</v>
      </c>
      <c r="C319" s="12" t="s">
        <v>1304</v>
      </c>
      <c r="D319" s="12" t="s">
        <v>1305</v>
      </c>
      <c r="E319" s="12" t="s">
        <v>1306</v>
      </c>
      <c r="F319" s="13">
        <v>150</v>
      </c>
      <c r="G319" s="13">
        <v>150</v>
      </c>
      <c r="H319" s="13"/>
      <c r="I319" s="12" t="s">
        <v>24</v>
      </c>
      <c r="J319" s="12">
        <v>2026</v>
      </c>
      <c r="K319" s="12" t="s">
        <v>427</v>
      </c>
      <c r="L319" s="12">
        <v>470</v>
      </c>
      <c r="M319" s="16" t="s">
        <v>1307</v>
      </c>
      <c r="N319" s="16" t="s">
        <v>1308</v>
      </c>
      <c r="O319" s="19" t="s">
        <v>526</v>
      </c>
      <c r="P319" s="16"/>
    </row>
    <row r="320" ht="122" customHeight="1" spans="1:16">
      <c r="A320" s="12">
        <v>316</v>
      </c>
      <c r="B320" s="12" t="s">
        <v>509</v>
      </c>
      <c r="C320" s="12" t="s">
        <v>1309</v>
      </c>
      <c r="D320" s="12" t="s">
        <v>1310</v>
      </c>
      <c r="E320" s="12" t="s">
        <v>1311</v>
      </c>
      <c r="F320" s="13">
        <v>150</v>
      </c>
      <c r="G320" s="13">
        <v>150</v>
      </c>
      <c r="H320" s="13"/>
      <c r="I320" s="12" t="s">
        <v>24</v>
      </c>
      <c r="J320" s="12">
        <v>2026</v>
      </c>
      <c r="K320" s="14" t="s">
        <v>268</v>
      </c>
      <c r="L320" s="12">
        <v>175</v>
      </c>
      <c r="M320" s="16" t="s">
        <v>1312</v>
      </c>
      <c r="N320" s="16" t="s">
        <v>1313</v>
      </c>
      <c r="O320" s="19" t="s">
        <v>526</v>
      </c>
      <c r="P320" s="16"/>
    </row>
    <row r="321" ht="72" customHeight="1" spans="1:16">
      <c r="A321" s="12">
        <v>317</v>
      </c>
      <c r="B321" s="12" t="s">
        <v>509</v>
      </c>
      <c r="C321" s="12" t="s">
        <v>1314</v>
      </c>
      <c r="D321" s="12" t="s">
        <v>1315</v>
      </c>
      <c r="E321" s="12" t="s">
        <v>1316</v>
      </c>
      <c r="F321" s="13">
        <v>150</v>
      </c>
      <c r="G321" s="13">
        <v>150</v>
      </c>
      <c r="H321" s="13"/>
      <c r="I321" s="12" t="s">
        <v>24</v>
      </c>
      <c r="J321" s="12">
        <v>2026</v>
      </c>
      <c r="K321" s="14" t="s">
        <v>268</v>
      </c>
      <c r="L321" s="12">
        <v>1520</v>
      </c>
      <c r="M321" s="16" t="s">
        <v>1317</v>
      </c>
      <c r="N321" s="16" t="s">
        <v>1318</v>
      </c>
      <c r="O321" s="19" t="s">
        <v>526</v>
      </c>
      <c r="P321" s="16"/>
    </row>
    <row r="322" ht="65" customHeight="1" spans="1:16">
      <c r="A322" s="12">
        <v>318</v>
      </c>
      <c r="B322" s="12" t="s">
        <v>509</v>
      </c>
      <c r="C322" s="12" t="s">
        <v>1319</v>
      </c>
      <c r="D322" s="14" t="s">
        <v>401</v>
      </c>
      <c r="E322" s="12" t="s">
        <v>1320</v>
      </c>
      <c r="F322" s="13">
        <v>150</v>
      </c>
      <c r="G322" s="13">
        <v>150</v>
      </c>
      <c r="H322" s="13"/>
      <c r="I322" s="12" t="s">
        <v>24</v>
      </c>
      <c r="J322" s="12">
        <v>2026</v>
      </c>
      <c r="K322" s="14" t="s">
        <v>403</v>
      </c>
      <c r="L322" s="12">
        <v>150</v>
      </c>
      <c r="M322" s="16" t="s">
        <v>1273</v>
      </c>
      <c r="N322" s="16" t="s">
        <v>1321</v>
      </c>
      <c r="O322" s="19" t="s">
        <v>526</v>
      </c>
      <c r="P322" s="16"/>
    </row>
    <row r="323" ht="65" customHeight="1" spans="1:16">
      <c r="A323" s="12">
        <v>319</v>
      </c>
      <c r="B323" s="12" t="s">
        <v>509</v>
      </c>
      <c r="C323" s="12" t="s">
        <v>1322</v>
      </c>
      <c r="D323" s="12" t="s">
        <v>1323</v>
      </c>
      <c r="E323" s="12" t="s">
        <v>1324</v>
      </c>
      <c r="F323" s="13">
        <v>150</v>
      </c>
      <c r="G323" s="13">
        <v>150</v>
      </c>
      <c r="H323" s="13"/>
      <c r="I323" s="12" t="s">
        <v>24</v>
      </c>
      <c r="J323" s="12">
        <v>2026</v>
      </c>
      <c r="K323" s="12" t="s">
        <v>456</v>
      </c>
      <c r="L323" s="12">
        <v>1560</v>
      </c>
      <c r="M323" s="16" t="s">
        <v>1325</v>
      </c>
      <c r="N323" s="16" t="s">
        <v>1326</v>
      </c>
      <c r="O323" s="19" t="s">
        <v>526</v>
      </c>
      <c r="P323" s="16"/>
    </row>
    <row r="324" ht="85" customHeight="1" spans="1:16">
      <c r="A324" s="12">
        <v>320</v>
      </c>
      <c r="B324" s="12" t="s">
        <v>509</v>
      </c>
      <c r="C324" s="12" t="s">
        <v>1327</v>
      </c>
      <c r="D324" s="12" t="s">
        <v>1328</v>
      </c>
      <c r="E324" s="12" t="s">
        <v>1329</v>
      </c>
      <c r="F324" s="13">
        <v>150</v>
      </c>
      <c r="G324" s="13">
        <v>150</v>
      </c>
      <c r="H324" s="13"/>
      <c r="I324" s="12" t="s">
        <v>1330</v>
      </c>
      <c r="J324" s="12">
        <v>2026</v>
      </c>
      <c r="K324" s="12" t="s">
        <v>376</v>
      </c>
      <c r="L324" s="12" t="s">
        <v>1331</v>
      </c>
      <c r="M324" s="16" t="s">
        <v>1332</v>
      </c>
      <c r="N324" s="16" t="s">
        <v>1333</v>
      </c>
      <c r="O324" s="19" t="s">
        <v>526</v>
      </c>
      <c r="P324" s="16"/>
    </row>
    <row r="325" ht="91" customHeight="1" spans="1:16">
      <c r="A325" s="12">
        <v>321</v>
      </c>
      <c r="B325" s="12" t="s">
        <v>509</v>
      </c>
      <c r="C325" s="12" t="s">
        <v>1334</v>
      </c>
      <c r="D325" s="12" t="s">
        <v>145</v>
      </c>
      <c r="E325" s="12" t="s">
        <v>1335</v>
      </c>
      <c r="F325" s="13">
        <v>150</v>
      </c>
      <c r="G325" s="13">
        <v>150</v>
      </c>
      <c r="H325" s="13"/>
      <c r="I325" s="12" t="s">
        <v>24</v>
      </c>
      <c r="J325" s="12">
        <v>2026</v>
      </c>
      <c r="K325" s="12" t="s">
        <v>142</v>
      </c>
      <c r="L325" s="12">
        <v>650</v>
      </c>
      <c r="M325" s="16" t="s">
        <v>1336</v>
      </c>
      <c r="N325" s="16" t="s">
        <v>1337</v>
      </c>
      <c r="O325" s="19" t="s">
        <v>526</v>
      </c>
      <c r="P325" s="16"/>
    </row>
    <row r="326" ht="101" customHeight="1" spans="1:16">
      <c r="A326" s="12">
        <v>322</v>
      </c>
      <c r="B326" s="12" t="s">
        <v>509</v>
      </c>
      <c r="C326" s="12" t="s">
        <v>1338</v>
      </c>
      <c r="D326" s="12" t="s">
        <v>532</v>
      </c>
      <c r="E326" s="12" t="s">
        <v>1339</v>
      </c>
      <c r="F326" s="13">
        <v>150</v>
      </c>
      <c r="G326" s="13">
        <v>150</v>
      </c>
      <c r="H326" s="13"/>
      <c r="I326" s="12" t="s">
        <v>1266</v>
      </c>
      <c r="J326" s="12">
        <v>2026</v>
      </c>
      <c r="K326" s="12" t="s">
        <v>156</v>
      </c>
      <c r="L326" s="12" t="s">
        <v>1340</v>
      </c>
      <c r="M326" s="16" t="s">
        <v>1341</v>
      </c>
      <c r="N326" s="16" t="s">
        <v>1342</v>
      </c>
      <c r="O326" s="19" t="s">
        <v>526</v>
      </c>
      <c r="P326" s="16"/>
    </row>
    <row r="327" s="3" customFormat="1" ht="91" customHeight="1" spans="1:16">
      <c r="A327" s="12">
        <v>323</v>
      </c>
      <c r="B327" s="12" t="s">
        <v>509</v>
      </c>
      <c r="C327" s="12" t="s">
        <v>1319</v>
      </c>
      <c r="D327" s="12" t="s">
        <v>75</v>
      </c>
      <c r="E327" s="12" t="s">
        <v>1343</v>
      </c>
      <c r="F327" s="13">
        <v>480</v>
      </c>
      <c r="G327" s="13">
        <v>150</v>
      </c>
      <c r="H327" s="13">
        <v>330</v>
      </c>
      <c r="I327" s="12" t="s">
        <v>24</v>
      </c>
      <c r="J327" s="12">
        <v>2026</v>
      </c>
      <c r="K327" s="12" t="s">
        <v>61</v>
      </c>
      <c r="L327" s="12">
        <v>635</v>
      </c>
      <c r="M327" s="16" t="s">
        <v>1344</v>
      </c>
      <c r="N327" s="16" t="s">
        <v>1345</v>
      </c>
      <c r="O327" s="19" t="s">
        <v>526</v>
      </c>
      <c r="P327" s="16"/>
    </row>
    <row r="328" s="4" customFormat="1" ht="116" customHeight="1" spans="1:16">
      <c r="A328" s="12">
        <v>324</v>
      </c>
      <c r="B328" s="12" t="s">
        <v>509</v>
      </c>
      <c r="C328" s="12" t="s">
        <v>1346</v>
      </c>
      <c r="D328" s="12" t="s">
        <v>1347</v>
      </c>
      <c r="E328" s="12" t="s">
        <v>1348</v>
      </c>
      <c r="F328" s="13">
        <f t="shared" ref="F328:F334" si="0">G328+H328</f>
        <v>392</v>
      </c>
      <c r="G328" s="13">
        <f>4.8*40+4.2*32+8.2*8</f>
        <v>392</v>
      </c>
      <c r="H328" s="13"/>
      <c r="I328" s="12" t="s">
        <v>24</v>
      </c>
      <c r="J328" s="12" t="s">
        <v>1349</v>
      </c>
      <c r="K328" s="12" t="s">
        <v>347</v>
      </c>
      <c r="L328" s="12" t="s">
        <v>357</v>
      </c>
      <c r="M328" s="12" t="s">
        <v>1350</v>
      </c>
      <c r="N328" s="12" t="s">
        <v>1351</v>
      </c>
      <c r="O328" s="12" t="s">
        <v>1352</v>
      </c>
      <c r="P328" s="12"/>
    </row>
    <row r="329" s="5" customFormat="1" ht="69" customHeight="1" spans="1:16">
      <c r="A329" s="12">
        <v>325</v>
      </c>
      <c r="B329" s="12" t="s">
        <v>509</v>
      </c>
      <c r="C329" s="12" t="s">
        <v>1353</v>
      </c>
      <c r="D329" s="12" t="s">
        <v>1354</v>
      </c>
      <c r="E329" s="12" t="s">
        <v>1355</v>
      </c>
      <c r="F329" s="13">
        <v>76</v>
      </c>
      <c r="G329" s="13">
        <v>76</v>
      </c>
      <c r="H329" s="13"/>
      <c r="I329" s="12" t="s">
        <v>24</v>
      </c>
      <c r="J329" s="12">
        <v>2026</v>
      </c>
      <c r="K329" s="12" t="s">
        <v>193</v>
      </c>
      <c r="L329" s="12">
        <v>200</v>
      </c>
      <c r="M329" s="12" t="s">
        <v>1356</v>
      </c>
      <c r="N329" s="12" t="s">
        <v>1357</v>
      </c>
      <c r="O329" s="12" t="s">
        <v>1352</v>
      </c>
      <c r="P329" s="14"/>
    </row>
    <row r="330" s="5" customFormat="1" ht="65" customHeight="1" spans="1:16">
      <c r="A330" s="12">
        <v>326</v>
      </c>
      <c r="B330" s="12" t="s">
        <v>509</v>
      </c>
      <c r="C330" s="12" t="s">
        <v>1358</v>
      </c>
      <c r="D330" s="12" t="s">
        <v>1359</v>
      </c>
      <c r="E330" s="12" t="s">
        <v>1360</v>
      </c>
      <c r="F330" s="13">
        <v>20</v>
      </c>
      <c r="G330" s="13">
        <v>20</v>
      </c>
      <c r="H330" s="13"/>
      <c r="I330" s="12" t="s">
        <v>24</v>
      </c>
      <c r="J330" s="12" t="s">
        <v>1349</v>
      </c>
      <c r="K330" s="12" t="s">
        <v>334</v>
      </c>
      <c r="L330" s="12" t="s">
        <v>1361</v>
      </c>
      <c r="M330" s="12" t="s">
        <v>1360</v>
      </c>
      <c r="N330" s="12" t="s">
        <v>1362</v>
      </c>
      <c r="O330" s="12" t="s">
        <v>1352</v>
      </c>
      <c r="P330" s="14"/>
    </row>
    <row r="331" s="5" customFormat="1" ht="65" customHeight="1" spans="1:16">
      <c r="A331" s="12">
        <v>327</v>
      </c>
      <c r="B331" s="12" t="s">
        <v>509</v>
      </c>
      <c r="C331" s="12" t="s">
        <v>1363</v>
      </c>
      <c r="D331" s="12" t="s">
        <v>1364</v>
      </c>
      <c r="E331" s="12" t="s">
        <v>1365</v>
      </c>
      <c r="F331" s="13">
        <v>32</v>
      </c>
      <c r="G331" s="13">
        <v>32</v>
      </c>
      <c r="H331" s="13"/>
      <c r="I331" s="12" t="s">
        <v>24</v>
      </c>
      <c r="J331" s="12" t="s">
        <v>1349</v>
      </c>
      <c r="K331" s="12" t="s">
        <v>441</v>
      </c>
      <c r="L331" s="12" t="s">
        <v>1366</v>
      </c>
      <c r="M331" s="12" t="s">
        <v>1365</v>
      </c>
      <c r="N331" s="12" t="s">
        <v>1367</v>
      </c>
      <c r="O331" s="12" t="s">
        <v>1352</v>
      </c>
      <c r="P331" s="14"/>
    </row>
    <row r="332" s="5" customFormat="1" ht="65" customHeight="1" spans="1:16">
      <c r="A332" s="12">
        <v>328</v>
      </c>
      <c r="B332" s="12" t="s">
        <v>509</v>
      </c>
      <c r="C332" s="12" t="s">
        <v>1368</v>
      </c>
      <c r="D332" s="12" t="s">
        <v>1369</v>
      </c>
      <c r="E332" s="12" t="s">
        <v>1370</v>
      </c>
      <c r="F332" s="13">
        <f t="shared" si="0"/>
        <v>8</v>
      </c>
      <c r="G332" s="13">
        <v>8</v>
      </c>
      <c r="H332" s="13"/>
      <c r="I332" s="12" t="s">
        <v>24</v>
      </c>
      <c r="J332" s="12">
        <v>2026</v>
      </c>
      <c r="K332" s="12" t="s">
        <v>193</v>
      </c>
      <c r="L332" s="12">
        <v>23</v>
      </c>
      <c r="M332" s="12" t="s">
        <v>1371</v>
      </c>
      <c r="N332" s="12" t="s">
        <v>1372</v>
      </c>
      <c r="O332" s="12" t="s">
        <v>1352</v>
      </c>
      <c r="P332" s="14"/>
    </row>
    <row r="333" s="5" customFormat="1" ht="80" customHeight="1" spans="1:16">
      <c r="A333" s="12">
        <v>329</v>
      </c>
      <c r="B333" s="12" t="s">
        <v>509</v>
      </c>
      <c r="C333" s="12" t="s">
        <v>1373</v>
      </c>
      <c r="D333" s="12" t="s">
        <v>374</v>
      </c>
      <c r="E333" s="12" t="s">
        <v>1365</v>
      </c>
      <c r="F333" s="13">
        <f t="shared" si="0"/>
        <v>32</v>
      </c>
      <c r="G333" s="13">
        <v>32</v>
      </c>
      <c r="H333" s="13"/>
      <c r="I333" s="12" t="s">
        <v>24</v>
      </c>
      <c r="J333" s="12">
        <v>2026</v>
      </c>
      <c r="K333" s="12" t="s">
        <v>376</v>
      </c>
      <c r="L333" s="12" t="s">
        <v>1374</v>
      </c>
      <c r="M333" s="12" t="s">
        <v>1365</v>
      </c>
      <c r="N333" s="12" t="s">
        <v>1375</v>
      </c>
      <c r="O333" s="12" t="s">
        <v>1352</v>
      </c>
      <c r="P333" s="14"/>
    </row>
    <row r="334" s="5" customFormat="1" ht="80" customHeight="1" spans="1:16">
      <c r="A334" s="12">
        <v>330</v>
      </c>
      <c r="B334" s="12" t="s">
        <v>509</v>
      </c>
      <c r="C334" s="12" t="s">
        <v>1376</v>
      </c>
      <c r="D334" s="12" t="s">
        <v>374</v>
      </c>
      <c r="E334" s="12" t="s">
        <v>1377</v>
      </c>
      <c r="F334" s="13">
        <f t="shared" si="0"/>
        <v>33.6</v>
      </c>
      <c r="G334" s="13">
        <v>33.6</v>
      </c>
      <c r="H334" s="13"/>
      <c r="I334" s="12" t="s">
        <v>24</v>
      </c>
      <c r="J334" s="12">
        <v>2026</v>
      </c>
      <c r="K334" s="12" t="s">
        <v>376</v>
      </c>
      <c r="L334" s="12" t="s">
        <v>1374</v>
      </c>
      <c r="M334" s="12" t="s">
        <v>1377</v>
      </c>
      <c r="N334" s="12" t="s">
        <v>1375</v>
      </c>
      <c r="O334" s="12" t="s">
        <v>1352</v>
      </c>
      <c r="P334" s="14"/>
    </row>
    <row r="335" s="5" customFormat="1" ht="65" customHeight="1" spans="1:16">
      <c r="A335" s="12">
        <v>331</v>
      </c>
      <c r="B335" s="12" t="s">
        <v>509</v>
      </c>
      <c r="C335" s="12" t="s">
        <v>1378</v>
      </c>
      <c r="D335" s="12" t="s">
        <v>505</v>
      </c>
      <c r="E335" s="12" t="s">
        <v>1379</v>
      </c>
      <c r="F335" s="13">
        <v>16</v>
      </c>
      <c r="G335" s="13">
        <v>16</v>
      </c>
      <c r="H335" s="13"/>
      <c r="I335" s="12" t="s">
        <v>24</v>
      </c>
      <c r="J335" s="12">
        <v>2026</v>
      </c>
      <c r="K335" s="12" t="s">
        <v>193</v>
      </c>
      <c r="L335" s="12">
        <v>200</v>
      </c>
      <c r="M335" s="12" t="s">
        <v>1356</v>
      </c>
      <c r="N335" s="12" t="s">
        <v>1380</v>
      </c>
      <c r="O335" s="12" t="s">
        <v>1352</v>
      </c>
      <c r="P335" s="12"/>
    </row>
    <row r="336" s="5" customFormat="1" ht="82" customHeight="1" spans="1:16">
      <c r="A336" s="12">
        <v>332</v>
      </c>
      <c r="B336" s="12" t="s">
        <v>509</v>
      </c>
      <c r="C336" s="12" t="s">
        <v>1381</v>
      </c>
      <c r="D336" s="12" t="s">
        <v>257</v>
      </c>
      <c r="E336" s="12" t="s">
        <v>1382</v>
      </c>
      <c r="F336" s="13">
        <v>140</v>
      </c>
      <c r="G336" s="13">
        <v>140</v>
      </c>
      <c r="H336" s="13"/>
      <c r="I336" s="12" t="s">
        <v>24</v>
      </c>
      <c r="J336" s="12">
        <v>2026</v>
      </c>
      <c r="K336" s="12" t="s">
        <v>254</v>
      </c>
      <c r="L336" s="12">
        <v>589</v>
      </c>
      <c r="M336" s="12" t="s">
        <v>1383</v>
      </c>
      <c r="N336" s="12" t="s">
        <v>1384</v>
      </c>
      <c r="O336" s="12" t="s">
        <v>1385</v>
      </c>
      <c r="P336" s="14"/>
    </row>
    <row r="337" s="5" customFormat="1" ht="133" customHeight="1" spans="1:16">
      <c r="A337" s="12">
        <v>333</v>
      </c>
      <c r="B337" s="12" t="s">
        <v>509</v>
      </c>
      <c r="C337" s="12" t="s">
        <v>1386</v>
      </c>
      <c r="D337" s="12" t="s">
        <v>1387</v>
      </c>
      <c r="E337" s="12" t="s">
        <v>1388</v>
      </c>
      <c r="F337" s="13">
        <f t="shared" ref="F337:F341" si="1">G337+H337</f>
        <v>168</v>
      </c>
      <c r="G337" s="13">
        <f>12*8+18*4</f>
        <v>168</v>
      </c>
      <c r="H337" s="13"/>
      <c r="I337" s="12" t="s">
        <v>24</v>
      </c>
      <c r="J337" s="12">
        <v>2026</v>
      </c>
      <c r="K337" s="12" t="s">
        <v>347</v>
      </c>
      <c r="L337" s="12" t="s">
        <v>1389</v>
      </c>
      <c r="M337" s="12" t="s">
        <v>1388</v>
      </c>
      <c r="N337" s="12" t="s">
        <v>1390</v>
      </c>
      <c r="O337" s="12" t="s">
        <v>1352</v>
      </c>
      <c r="P337" s="14"/>
    </row>
    <row r="338" s="5" customFormat="1" ht="89" customHeight="1" spans="1:16">
      <c r="A338" s="12">
        <v>334</v>
      </c>
      <c r="B338" s="12" t="s">
        <v>509</v>
      </c>
      <c r="C338" s="12" t="s">
        <v>1391</v>
      </c>
      <c r="D338" s="12" t="s">
        <v>374</v>
      </c>
      <c r="E338" s="12" t="s">
        <v>1392</v>
      </c>
      <c r="F338" s="13">
        <f t="shared" si="1"/>
        <v>179</v>
      </c>
      <c r="G338" s="13">
        <f>4*8+14*4+3.5*26</f>
        <v>179</v>
      </c>
      <c r="H338" s="13"/>
      <c r="I338" s="12" t="s">
        <v>24</v>
      </c>
      <c r="J338" s="12">
        <v>2026</v>
      </c>
      <c r="K338" s="12" t="s">
        <v>376</v>
      </c>
      <c r="L338" s="12" t="s">
        <v>1374</v>
      </c>
      <c r="M338" s="12" t="s">
        <v>1392</v>
      </c>
      <c r="N338" s="12" t="s">
        <v>1375</v>
      </c>
      <c r="O338" s="12" t="s">
        <v>1352</v>
      </c>
      <c r="P338" s="14"/>
    </row>
    <row r="339" s="5" customFormat="1" ht="65" customHeight="1" spans="1:16">
      <c r="A339" s="12">
        <v>335</v>
      </c>
      <c r="B339" s="12" t="s">
        <v>509</v>
      </c>
      <c r="C339" s="12" t="s">
        <v>1393</v>
      </c>
      <c r="D339" s="12" t="s">
        <v>1394</v>
      </c>
      <c r="E339" s="12" t="s">
        <v>1395</v>
      </c>
      <c r="F339" s="13">
        <f t="shared" si="1"/>
        <v>48</v>
      </c>
      <c r="G339" s="13">
        <f>6*8</f>
        <v>48</v>
      </c>
      <c r="H339" s="13"/>
      <c r="I339" s="12" t="s">
        <v>24</v>
      </c>
      <c r="J339" s="12">
        <v>2026</v>
      </c>
      <c r="K339" s="12" t="s">
        <v>193</v>
      </c>
      <c r="L339" s="12">
        <v>200</v>
      </c>
      <c r="M339" s="12" t="s">
        <v>1396</v>
      </c>
      <c r="N339" s="12" t="s">
        <v>1380</v>
      </c>
      <c r="O339" s="12" t="s">
        <v>1352</v>
      </c>
      <c r="P339" s="14"/>
    </row>
    <row r="340" s="5" customFormat="1" ht="65" customHeight="1" spans="1:16">
      <c r="A340" s="12">
        <v>336</v>
      </c>
      <c r="B340" s="12" t="s">
        <v>509</v>
      </c>
      <c r="C340" s="12" t="s">
        <v>1397</v>
      </c>
      <c r="D340" s="12" t="s">
        <v>505</v>
      </c>
      <c r="E340" s="12" t="s">
        <v>1398</v>
      </c>
      <c r="F340" s="13">
        <f t="shared" si="1"/>
        <v>32</v>
      </c>
      <c r="G340" s="13">
        <f>4*8</f>
        <v>32</v>
      </c>
      <c r="H340" s="13"/>
      <c r="I340" s="12" t="s">
        <v>24</v>
      </c>
      <c r="J340" s="12">
        <v>2026</v>
      </c>
      <c r="K340" s="12" t="s">
        <v>193</v>
      </c>
      <c r="L340" s="12">
        <v>200</v>
      </c>
      <c r="M340" s="12" t="s">
        <v>1396</v>
      </c>
      <c r="N340" s="12" t="s">
        <v>1399</v>
      </c>
      <c r="O340" s="12" t="s">
        <v>1352</v>
      </c>
      <c r="P340" s="14"/>
    </row>
    <row r="341" s="5" customFormat="1" ht="65" customHeight="1" spans="1:16">
      <c r="A341" s="12">
        <v>337</v>
      </c>
      <c r="B341" s="12" t="s">
        <v>509</v>
      </c>
      <c r="C341" s="14" t="s">
        <v>1400</v>
      </c>
      <c r="D341" s="14" t="s">
        <v>1050</v>
      </c>
      <c r="E341" s="14" t="s">
        <v>1401</v>
      </c>
      <c r="F341" s="13">
        <f t="shared" si="1"/>
        <v>78</v>
      </c>
      <c r="G341" s="13">
        <f>3*26</f>
        <v>78</v>
      </c>
      <c r="H341" s="13"/>
      <c r="I341" s="14" t="s">
        <v>24</v>
      </c>
      <c r="J341" s="14">
        <v>2026</v>
      </c>
      <c r="K341" s="14" t="s">
        <v>50</v>
      </c>
      <c r="L341" s="14" t="s">
        <v>1402</v>
      </c>
      <c r="M341" s="14" t="s">
        <v>1403</v>
      </c>
      <c r="N341" s="14" t="s">
        <v>1404</v>
      </c>
      <c r="O341" s="12" t="s">
        <v>1352</v>
      </c>
      <c r="P341" s="14"/>
    </row>
    <row r="342" s="5" customFormat="1" ht="65" customHeight="1" spans="1:16">
      <c r="A342" s="12">
        <v>338</v>
      </c>
      <c r="B342" s="12" t="s">
        <v>509</v>
      </c>
      <c r="C342" s="12" t="s">
        <v>1405</v>
      </c>
      <c r="D342" s="12" t="s">
        <v>1359</v>
      </c>
      <c r="E342" s="12" t="s">
        <v>1406</v>
      </c>
      <c r="F342" s="13">
        <v>32</v>
      </c>
      <c r="G342" s="13">
        <v>32</v>
      </c>
      <c r="H342" s="13"/>
      <c r="I342" s="12" t="s">
        <v>24</v>
      </c>
      <c r="J342" s="12" t="s">
        <v>1349</v>
      </c>
      <c r="K342" s="12" t="s">
        <v>334</v>
      </c>
      <c r="L342" s="12">
        <v>132</v>
      </c>
      <c r="M342" s="12" t="s">
        <v>1406</v>
      </c>
      <c r="N342" s="12" t="s">
        <v>1372</v>
      </c>
      <c r="O342" s="12" t="s">
        <v>1352</v>
      </c>
      <c r="P342" s="14"/>
    </row>
    <row r="343" s="5" customFormat="1" ht="65" customHeight="1" spans="1:16">
      <c r="A343" s="12">
        <v>339</v>
      </c>
      <c r="B343" s="12" t="s">
        <v>509</v>
      </c>
      <c r="C343" s="12" t="s">
        <v>1407</v>
      </c>
      <c r="D343" s="12" t="s">
        <v>934</v>
      </c>
      <c r="E343" s="12" t="s">
        <v>1408</v>
      </c>
      <c r="F343" s="13">
        <f>G343+H343</f>
        <v>8</v>
      </c>
      <c r="G343" s="13">
        <v>8</v>
      </c>
      <c r="H343" s="13"/>
      <c r="I343" s="12" t="s">
        <v>24</v>
      </c>
      <c r="J343" s="12" t="s">
        <v>1349</v>
      </c>
      <c r="K343" s="12" t="s">
        <v>347</v>
      </c>
      <c r="L343" s="12">
        <v>144</v>
      </c>
      <c r="M343" s="12" t="s">
        <v>1408</v>
      </c>
      <c r="N343" s="12" t="s">
        <v>1409</v>
      </c>
      <c r="O343" s="12" t="s">
        <v>1352</v>
      </c>
      <c r="P343" s="14"/>
    </row>
    <row r="344" s="5" customFormat="1" ht="65" customHeight="1" spans="1:16">
      <c r="A344" s="12">
        <v>340</v>
      </c>
      <c r="B344" s="12" t="s">
        <v>509</v>
      </c>
      <c r="C344" s="12" t="s">
        <v>1410</v>
      </c>
      <c r="D344" s="12" t="s">
        <v>1364</v>
      </c>
      <c r="E344" s="12" t="s">
        <v>1406</v>
      </c>
      <c r="F344" s="13">
        <f>G344+H344</f>
        <v>32</v>
      </c>
      <c r="G344" s="13">
        <v>32</v>
      </c>
      <c r="H344" s="13"/>
      <c r="I344" s="12" t="s">
        <v>24</v>
      </c>
      <c r="J344" s="12" t="s">
        <v>1349</v>
      </c>
      <c r="K344" s="12" t="s">
        <v>441</v>
      </c>
      <c r="L344" s="12">
        <v>162</v>
      </c>
      <c r="M344" s="12" t="s">
        <v>1406</v>
      </c>
      <c r="N344" s="12" t="s">
        <v>1409</v>
      </c>
      <c r="O344" s="12" t="s">
        <v>1352</v>
      </c>
      <c r="P344" s="14"/>
    </row>
    <row r="345" s="5" customFormat="1" ht="65" customHeight="1" spans="1:16">
      <c r="A345" s="12">
        <v>341</v>
      </c>
      <c r="B345" s="12" t="s">
        <v>509</v>
      </c>
      <c r="C345" s="12" t="s">
        <v>1411</v>
      </c>
      <c r="D345" s="12" t="s">
        <v>1412</v>
      </c>
      <c r="E345" s="12" t="s">
        <v>1413</v>
      </c>
      <c r="F345" s="13">
        <v>20</v>
      </c>
      <c r="G345" s="13">
        <v>20</v>
      </c>
      <c r="H345" s="13"/>
      <c r="I345" s="12" t="s">
        <v>288</v>
      </c>
      <c r="J345" s="12">
        <v>2026</v>
      </c>
      <c r="K345" s="12" t="s">
        <v>193</v>
      </c>
      <c r="L345" s="12">
        <v>150</v>
      </c>
      <c r="M345" s="12" t="s">
        <v>1414</v>
      </c>
      <c r="N345" s="12" t="s">
        <v>1415</v>
      </c>
      <c r="O345" s="12" t="s">
        <v>1416</v>
      </c>
      <c r="P345" s="14"/>
    </row>
    <row r="346" s="5" customFormat="1" ht="77" customHeight="1" spans="1:16">
      <c r="A346" s="12">
        <v>342</v>
      </c>
      <c r="B346" s="12" t="s">
        <v>509</v>
      </c>
      <c r="C346" s="12" t="s">
        <v>1417</v>
      </c>
      <c r="D346" s="12" t="s">
        <v>257</v>
      </c>
      <c r="E346" s="12" t="s">
        <v>1406</v>
      </c>
      <c r="F346" s="13">
        <v>32</v>
      </c>
      <c r="G346" s="13">
        <v>32</v>
      </c>
      <c r="H346" s="13"/>
      <c r="I346" s="12" t="s">
        <v>24</v>
      </c>
      <c r="J346" s="12">
        <v>2026</v>
      </c>
      <c r="K346" s="12" t="s">
        <v>254</v>
      </c>
      <c r="L346" s="12">
        <v>589</v>
      </c>
      <c r="M346" s="12" t="s">
        <v>1383</v>
      </c>
      <c r="N346" s="12" t="s">
        <v>1384</v>
      </c>
      <c r="O346" s="12" t="s">
        <v>1416</v>
      </c>
      <c r="P346" s="12"/>
    </row>
    <row r="347" s="5" customFormat="1" ht="72" customHeight="1" spans="1:16">
      <c r="A347" s="12">
        <v>343</v>
      </c>
      <c r="B347" s="12" t="s">
        <v>509</v>
      </c>
      <c r="C347" s="12" t="s">
        <v>1418</v>
      </c>
      <c r="D347" s="12" t="s">
        <v>1419</v>
      </c>
      <c r="E347" s="12" t="s">
        <v>1420</v>
      </c>
      <c r="F347" s="13">
        <f>G347+H347</f>
        <v>32</v>
      </c>
      <c r="G347" s="13">
        <f>160*800/10000</f>
        <v>12.8</v>
      </c>
      <c r="H347" s="13">
        <f>160*1200/10000</f>
        <v>19.2</v>
      </c>
      <c r="I347" s="12" t="s">
        <v>24</v>
      </c>
      <c r="J347" s="12">
        <v>2026</v>
      </c>
      <c r="K347" s="12" t="s">
        <v>193</v>
      </c>
      <c r="L347" s="12">
        <v>1192</v>
      </c>
      <c r="M347" s="12" t="s">
        <v>1421</v>
      </c>
      <c r="N347" s="12" t="s">
        <v>1422</v>
      </c>
      <c r="O347" s="12" t="s">
        <v>1352</v>
      </c>
      <c r="P347" s="12"/>
    </row>
    <row r="348" s="5" customFormat="1" ht="94" customHeight="1" spans="1:16">
      <c r="A348" s="12">
        <v>344</v>
      </c>
      <c r="B348" s="12" t="s">
        <v>509</v>
      </c>
      <c r="C348" s="12" t="s">
        <v>1423</v>
      </c>
      <c r="D348" s="12" t="s">
        <v>1424</v>
      </c>
      <c r="E348" s="12" t="s">
        <v>1425</v>
      </c>
      <c r="F348" s="13">
        <f>G348+H348</f>
        <v>122</v>
      </c>
      <c r="G348" s="13">
        <f>800*400/10000</f>
        <v>32</v>
      </c>
      <c r="H348" s="13">
        <f>1500*600/10000</f>
        <v>90</v>
      </c>
      <c r="I348" s="12" t="s">
        <v>24</v>
      </c>
      <c r="J348" s="12" t="s">
        <v>1349</v>
      </c>
      <c r="K348" s="12" t="s">
        <v>347</v>
      </c>
      <c r="L348" s="12" t="s">
        <v>1426</v>
      </c>
      <c r="M348" s="12" t="s">
        <v>1427</v>
      </c>
      <c r="N348" s="12" t="s">
        <v>1428</v>
      </c>
      <c r="O348" s="12" t="s">
        <v>1352</v>
      </c>
      <c r="P348" s="12"/>
    </row>
    <row r="349" s="5" customFormat="1" ht="70" customHeight="1" spans="1:16">
      <c r="A349" s="12">
        <v>345</v>
      </c>
      <c r="B349" s="12" t="s">
        <v>509</v>
      </c>
      <c r="C349" s="12" t="s">
        <v>1429</v>
      </c>
      <c r="D349" s="12" t="s">
        <v>374</v>
      </c>
      <c r="E349" s="12" t="s">
        <v>1430</v>
      </c>
      <c r="F349" s="13">
        <f>G349+H349</f>
        <v>108</v>
      </c>
      <c r="G349" s="13">
        <f>200*400/10000</f>
        <v>8</v>
      </c>
      <c r="H349" s="13">
        <f>200*5000/10000</f>
        <v>100</v>
      </c>
      <c r="I349" s="12" t="s">
        <v>24</v>
      </c>
      <c r="J349" s="12">
        <v>2026</v>
      </c>
      <c r="K349" s="12" t="s">
        <v>376</v>
      </c>
      <c r="L349" s="12" t="s">
        <v>1374</v>
      </c>
      <c r="M349" s="12" t="s">
        <v>1430</v>
      </c>
      <c r="N349" s="12" t="s">
        <v>1375</v>
      </c>
      <c r="O349" s="12" t="s">
        <v>1352</v>
      </c>
      <c r="P349" s="14"/>
    </row>
    <row r="350" s="5" customFormat="1" ht="97" customHeight="1" spans="1:16">
      <c r="A350" s="12">
        <v>346</v>
      </c>
      <c r="B350" s="12" t="s">
        <v>509</v>
      </c>
      <c r="C350" s="12" t="s">
        <v>1431</v>
      </c>
      <c r="D350" s="12" t="s">
        <v>1369</v>
      </c>
      <c r="E350" s="12" t="s">
        <v>1432</v>
      </c>
      <c r="F350" s="13">
        <f>G350+H350</f>
        <v>66</v>
      </c>
      <c r="G350" s="13">
        <v>66</v>
      </c>
      <c r="H350" s="13"/>
      <c r="I350" s="12" t="s">
        <v>24</v>
      </c>
      <c r="J350" s="12">
        <v>2026</v>
      </c>
      <c r="K350" s="12" t="s">
        <v>193</v>
      </c>
      <c r="L350" s="12">
        <v>15</v>
      </c>
      <c r="M350" s="12" t="s">
        <v>1433</v>
      </c>
      <c r="N350" s="12" t="s">
        <v>1434</v>
      </c>
      <c r="O350" s="12" t="s">
        <v>1352</v>
      </c>
      <c r="P350" s="14"/>
    </row>
    <row r="351" s="5" customFormat="1" ht="65" customHeight="1" spans="1:16">
      <c r="A351" s="12">
        <v>347</v>
      </c>
      <c r="B351" s="12" t="s">
        <v>509</v>
      </c>
      <c r="C351" s="12" t="s">
        <v>1435</v>
      </c>
      <c r="D351" s="12" t="s">
        <v>374</v>
      </c>
      <c r="E351" s="12" t="s">
        <v>1436</v>
      </c>
      <c r="F351" s="13">
        <f>G351+H351</f>
        <v>75</v>
      </c>
      <c r="G351" s="13">
        <v>75</v>
      </c>
      <c r="H351" s="13"/>
      <c r="I351" s="12" t="s">
        <v>24</v>
      </c>
      <c r="J351" s="12">
        <v>2026</v>
      </c>
      <c r="K351" s="12" t="s">
        <v>376</v>
      </c>
      <c r="L351" s="12" t="s">
        <v>1374</v>
      </c>
      <c r="M351" s="12" t="s">
        <v>1436</v>
      </c>
      <c r="N351" s="12" t="s">
        <v>1375</v>
      </c>
      <c r="O351" s="12" t="s">
        <v>1352</v>
      </c>
      <c r="P351" s="14"/>
    </row>
    <row r="352" s="5" customFormat="1" ht="65" customHeight="1" spans="1:16">
      <c r="A352" s="12">
        <v>348</v>
      </c>
      <c r="B352" s="12" t="s">
        <v>509</v>
      </c>
      <c r="C352" s="12" t="s">
        <v>1437</v>
      </c>
      <c r="D352" s="12" t="s">
        <v>1359</v>
      </c>
      <c r="E352" s="12" t="s">
        <v>1438</v>
      </c>
      <c r="F352" s="13">
        <f t="shared" ref="F352:F358" si="2">G352+H352</f>
        <v>22.5</v>
      </c>
      <c r="G352" s="13">
        <v>9</v>
      </c>
      <c r="H352" s="13">
        <f>450*300/10000</f>
        <v>13.5</v>
      </c>
      <c r="I352" s="12" t="s">
        <v>723</v>
      </c>
      <c r="J352" s="12"/>
      <c r="K352" s="12" t="s">
        <v>334</v>
      </c>
      <c r="L352" s="12">
        <v>161</v>
      </c>
      <c r="M352" s="12" t="s">
        <v>1439</v>
      </c>
      <c r="N352" s="12" t="s">
        <v>1440</v>
      </c>
      <c r="O352" s="12" t="s">
        <v>1352</v>
      </c>
      <c r="P352" s="14"/>
    </row>
    <row r="353" s="5" customFormat="1" ht="65" customHeight="1" spans="1:16">
      <c r="A353" s="12">
        <v>349</v>
      </c>
      <c r="B353" s="12" t="s">
        <v>509</v>
      </c>
      <c r="C353" s="12" t="s">
        <v>1441</v>
      </c>
      <c r="D353" s="12" t="s">
        <v>1442</v>
      </c>
      <c r="E353" s="12" t="s">
        <v>1443</v>
      </c>
      <c r="F353" s="13">
        <f t="shared" si="2"/>
        <v>43.6</v>
      </c>
      <c r="G353" s="13">
        <f>860*200/10000</f>
        <v>17.2</v>
      </c>
      <c r="H353" s="13">
        <f>880*300/10000</f>
        <v>26.4</v>
      </c>
      <c r="I353" s="12" t="s">
        <v>723</v>
      </c>
      <c r="J353" s="12"/>
      <c r="K353" s="12" t="s">
        <v>25</v>
      </c>
      <c r="L353" s="12">
        <v>159</v>
      </c>
      <c r="M353" s="12" t="s">
        <v>1444</v>
      </c>
      <c r="N353" s="12" t="s">
        <v>1372</v>
      </c>
      <c r="O353" s="12" t="s">
        <v>1352</v>
      </c>
      <c r="P353" s="14"/>
    </row>
    <row r="354" s="5" customFormat="1" ht="65" customHeight="1" spans="1:16">
      <c r="A354" s="12">
        <v>350</v>
      </c>
      <c r="B354" s="12" t="s">
        <v>509</v>
      </c>
      <c r="C354" s="12" t="s">
        <v>1445</v>
      </c>
      <c r="D354" s="12" t="s">
        <v>1050</v>
      </c>
      <c r="E354" s="12" t="s">
        <v>1446</v>
      </c>
      <c r="F354" s="13">
        <f t="shared" si="2"/>
        <v>20.3</v>
      </c>
      <c r="G354" s="13">
        <f>400*200/10000</f>
        <v>8</v>
      </c>
      <c r="H354" s="13">
        <f>410*300/10000</f>
        <v>12.3</v>
      </c>
      <c r="I354" s="12" t="s">
        <v>723</v>
      </c>
      <c r="J354" s="12"/>
      <c r="K354" s="12" t="s">
        <v>50</v>
      </c>
      <c r="L354" s="12">
        <v>181</v>
      </c>
      <c r="M354" s="12" t="s">
        <v>1447</v>
      </c>
      <c r="N354" s="12" t="s">
        <v>1409</v>
      </c>
      <c r="O354" s="12" t="s">
        <v>1352</v>
      </c>
      <c r="P354" s="14"/>
    </row>
    <row r="355" s="5" customFormat="1" ht="65" customHeight="1" spans="1:16">
      <c r="A355" s="12">
        <v>351</v>
      </c>
      <c r="B355" s="12" t="s">
        <v>509</v>
      </c>
      <c r="C355" s="12" t="s">
        <v>1448</v>
      </c>
      <c r="D355" s="12" t="s">
        <v>1449</v>
      </c>
      <c r="E355" s="12" t="s">
        <v>1450</v>
      </c>
      <c r="F355" s="13">
        <f t="shared" si="2"/>
        <v>29</v>
      </c>
      <c r="G355" s="13">
        <f>580*200/10000</f>
        <v>11.6</v>
      </c>
      <c r="H355" s="13">
        <f>580*300/10000</f>
        <v>17.4</v>
      </c>
      <c r="I355" s="12" t="s">
        <v>723</v>
      </c>
      <c r="J355" s="12"/>
      <c r="K355" s="12" t="s">
        <v>268</v>
      </c>
      <c r="L355" s="12">
        <v>112</v>
      </c>
      <c r="M355" s="12" t="s">
        <v>1450</v>
      </c>
      <c r="N355" s="12" t="s">
        <v>1451</v>
      </c>
      <c r="O355" s="12" t="s">
        <v>1352</v>
      </c>
      <c r="P355" s="14"/>
    </row>
    <row r="356" s="5" customFormat="1" ht="65" customHeight="1" spans="1:16">
      <c r="A356" s="12">
        <v>352</v>
      </c>
      <c r="B356" s="12" t="s">
        <v>509</v>
      </c>
      <c r="C356" s="12" t="s">
        <v>1452</v>
      </c>
      <c r="D356" s="12" t="s">
        <v>934</v>
      </c>
      <c r="E356" s="12" t="s">
        <v>1453</v>
      </c>
      <c r="F356" s="13">
        <f t="shared" si="2"/>
        <v>7.75</v>
      </c>
      <c r="G356" s="13">
        <v>3.1</v>
      </c>
      <c r="H356" s="13">
        <f>155*300/10000</f>
        <v>4.65</v>
      </c>
      <c r="I356" s="12" t="s">
        <v>723</v>
      </c>
      <c r="J356" s="12"/>
      <c r="K356" s="12" t="s">
        <v>347</v>
      </c>
      <c r="L356" s="12">
        <v>145</v>
      </c>
      <c r="M356" s="12" t="s">
        <v>1453</v>
      </c>
      <c r="N356" s="12" t="s">
        <v>1454</v>
      </c>
      <c r="O356" s="12" t="s">
        <v>1352</v>
      </c>
      <c r="P356" s="14"/>
    </row>
    <row r="357" s="5" customFormat="1" ht="65" customHeight="1" spans="1:16">
      <c r="A357" s="12">
        <v>353</v>
      </c>
      <c r="B357" s="12" t="s">
        <v>509</v>
      </c>
      <c r="C357" s="12" t="s">
        <v>1455</v>
      </c>
      <c r="D357" s="12" t="s">
        <v>544</v>
      </c>
      <c r="E357" s="12" t="s">
        <v>1456</v>
      </c>
      <c r="F357" s="13">
        <f t="shared" si="2"/>
        <v>27</v>
      </c>
      <c r="G357" s="13">
        <f>540*200/10000</f>
        <v>10.8</v>
      </c>
      <c r="H357" s="13">
        <f>540*300/10000</f>
        <v>16.2</v>
      </c>
      <c r="I357" s="12" t="s">
        <v>723</v>
      </c>
      <c r="J357" s="12"/>
      <c r="K357" s="12" t="s">
        <v>156</v>
      </c>
      <c r="L357" s="12">
        <v>165</v>
      </c>
      <c r="M357" s="12" t="s">
        <v>1456</v>
      </c>
      <c r="N357" s="12" t="s">
        <v>1409</v>
      </c>
      <c r="O357" s="12" t="s">
        <v>1352</v>
      </c>
      <c r="P357" s="14"/>
    </row>
    <row r="358" s="5" customFormat="1" ht="65" customHeight="1" spans="1:16">
      <c r="A358" s="12">
        <v>354</v>
      </c>
      <c r="B358" s="12" t="s">
        <v>509</v>
      </c>
      <c r="C358" s="12" t="s">
        <v>1457</v>
      </c>
      <c r="D358" s="12" t="s">
        <v>1458</v>
      </c>
      <c r="E358" s="12" t="s">
        <v>1459</v>
      </c>
      <c r="F358" s="13">
        <f t="shared" si="2"/>
        <v>29.8</v>
      </c>
      <c r="G358" s="13">
        <f>590*200/10000</f>
        <v>11.8</v>
      </c>
      <c r="H358" s="13">
        <f>600*300/10000</f>
        <v>18</v>
      </c>
      <c r="I358" s="12" t="s">
        <v>723</v>
      </c>
      <c r="J358" s="12"/>
      <c r="K358" s="12" t="s">
        <v>441</v>
      </c>
      <c r="L358" s="12">
        <v>185</v>
      </c>
      <c r="M358" s="12" t="s">
        <v>1460</v>
      </c>
      <c r="N358" s="12" t="s">
        <v>1440</v>
      </c>
      <c r="O358" s="12" t="s">
        <v>1352</v>
      </c>
      <c r="P358" s="14"/>
    </row>
    <row r="359" s="5" customFormat="1" ht="65" customHeight="1" spans="1:16">
      <c r="A359" s="12">
        <v>355</v>
      </c>
      <c r="B359" s="12" t="s">
        <v>509</v>
      </c>
      <c r="C359" s="12" t="s">
        <v>1461</v>
      </c>
      <c r="D359" s="12" t="s">
        <v>1462</v>
      </c>
      <c r="E359" s="12" t="s">
        <v>1463</v>
      </c>
      <c r="F359" s="13">
        <f t="shared" ref="F359:F368" si="3">G359+H359</f>
        <v>65</v>
      </c>
      <c r="G359" s="13">
        <f>1300*200/10000</f>
        <v>26</v>
      </c>
      <c r="H359" s="13">
        <f>1300*300/10000</f>
        <v>39</v>
      </c>
      <c r="I359" s="12" t="s">
        <v>723</v>
      </c>
      <c r="J359" s="12"/>
      <c r="K359" s="12" t="s">
        <v>61</v>
      </c>
      <c r="L359" s="12">
        <v>174</v>
      </c>
      <c r="M359" s="12" t="s">
        <v>1464</v>
      </c>
      <c r="N359" s="12" t="s">
        <v>1409</v>
      </c>
      <c r="O359" s="12" t="s">
        <v>1352</v>
      </c>
      <c r="P359" s="14"/>
    </row>
    <row r="360" s="5" customFormat="1" ht="87" customHeight="1" spans="1:16">
      <c r="A360" s="12">
        <v>356</v>
      </c>
      <c r="B360" s="12" t="s">
        <v>509</v>
      </c>
      <c r="C360" s="12" t="s">
        <v>1465</v>
      </c>
      <c r="D360" s="12" t="s">
        <v>374</v>
      </c>
      <c r="E360" s="12" t="s">
        <v>1466</v>
      </c>
      <c r="F360" s="13">
        <f t="shared" si="3"/>
        <v>25</v>
      </c>
      <c r="G360" s="13">
        <v>10</v>
      </c>
      <c r="H360" s="13">
        <f>500*300/10000</f>
        <v>15</v>
      </c>
      <c r="I360" s="12" t="s">
        <v>723</v>
      </c>
      <c r="J360" s="12">
        <v>2026</v>
      </c>
      <c r="K360" s="12" t="s">
        <v>376</v>
      </c>
      <c r="L360" s="12">
        <v>136</v>
      </c>
      <c r="M360" s="12" t="s">
        <v>1467</v>
      </c>
      <c r="N360" s="12" t="s">
        <v>1375</v>
      </c>
      <c r="O360" s="12" t="s">
        <v>1352</v>
      </c>
      <c r="P360" s="14"/>
    </row>
    <row r="361" s="5" customFormat="1" ht="65" customHeight="1" spans="1:16">
      <c r="A361" s="12">
        <v>357</v>
      </c>
      <c r="B361" s="12" t="s">
        <v>509</v>
      </c>
      <c r="C361" s="12" t="s">
        <v>1468</v>
      </c>
      <c r="D361" s="12" t="s">
        <v>1469</v>
      </c>
      <c r="E361" s="12" t="s">
        <v>1470</v>
      </c>
      <c r="F361" s="13">
        <f t="shared" si="3"/>
        <v>45</v>
      </c>
      <c r="G361" s="13">
        <v>12</v>
      </c>
      <c r="H361" s="13">
        <f>1100*300/10000</f>
        <v>33</v>
      </c>
      <c r="I361" s="12" t="s">
        <v>723</v>
      </c>
      <c r="J361" s="12"/>
      <c r="K361" s="12" t="s">
        <v>142</v>
      </c>
      <c r="L361" s="12">
        <v>124</v>
      </c>
      <c r="M361" s="12" t="s">
        <v>1471</v>
      </c>
      <c r="N361" s="12" t="s">
        <v>1409</v>
      </c>
      <c r="O361" s="12" t="s">
        <v>1352</v>
      </c>
      <c r="P361" s="14"/>
    </row>
    <row r="362" s="5" customFormat="1" ht="65" customHeight="1" spans="1:16">
      <c r="A362" s="12">
        <v>358</v>
      </c>
      <c r="B362" s="12" t="s">
        <v>509</v>
      </c>
      <c r="C362" s="12" t="s">
        <v>1472</v>
      </c>
      <c r="D362" s="12" t="s">
        <v>483</v>
      </c>
      <c r="E362" s="14" t="s">
        <v>1473</v>
      </c>
      <c r="F362" s="13">
        <f t="shared" si="3"/>
        <v>4.66</v>
      </c>
      <c r="G362" s="13">
        <v>1.66</v>
      </c>
      <c r="H362" s="13">
        <f>100*300/10000</f>
        <v>3</v>
      </c>
      <c r="I362" s="12" t="s">
        <v>723</v>
      </c>
      <c r="J362" s="12"/>
      <c r="K362" s="14" t="s">
        <v>480</v>
      </c>
      <c r="L362" s="12">
        <v>167</v>
      </c>
      <c r="M362" s="14" t="s">
        <v>1474</v>
      </c>
      <c r="N362" s="12" t="s">
        <v>1440</v>
      </c>
      <c r="O362" s="12" t="s">
        <v>1352</v>
      </c>
      <c r="P362" s="14"/>
    </row>
    <row r="363" s="5" customFormat="1" ht="65" customHeight="1" spans="1:16">
      <c r="A363" s="12">
        <v>359</v>
      </c>
      <c r="B363" s="12" t="s">
        <v>509</v>
      </c>
      <c r="C363" s="12" t="s">
        <v>1475</v>
      </c>
      <c r="D363" s="12" t="s">
        <v>36</v>
      </c>
      <c r="E363" s="12" t="s">
        <v>1476</v>
      </c>
      <c r="F363" s="13">
        <f t="shared" si="3"/>
        <v>15</v>
      </c>
      <c r="G363" s="13">
        <f>300*200/10000</f>
        <v>6</v>
      </c>
      <c r="H363" s="13">
        <f>300*300/10000</f>
        <v>9</v>
      </c>
      <c r="I363" s="12" t="s">
        <v>723</v>
      </c>
      <c r="J363" s="12"/>
      <c r="K363" s="12" t="s">
        <v>25</v>
      </c>
      <c r="L363" s="12">
        <v>122</v>
      </c>
      <c r="M363" s="12" t="s">
        <v>1477</v>
      </c>
      <c r="N363" s="12" t="s">
        <v>1372</v>
      </c>
      <c r="O363" s="12" t="s">
        <v>1352</v>
      </c>
      <c r="P363" s="14"/>
    </row>
    <row r="364" s="5" customFormat="1" ht="65" customHeight="1" spans="1:16">
      <c r="A364" s="12">
        <v>360</v>
      </c>
      <c r="B364" s="12" t="s">
        <v>509</v>
      </c>
      <c r="C364" s="12" t="s">
        <v>1478</v>
      </c>
      <c r="D364" s="12" t="s">
        <v>1479</v>
      </c>
      <c r="E364" s="12" t="s">
        <v>1480</v>
      </c>
      <c r="F364" s="13">
        <f t="shared" si="3"/>
        <v>9</v>
      </c>
      <c r="G364" s="13">
        <f>180*200/10000</f>
        <v>3.6</v>
      </c>
      <c r="H364" s="13">
        <f>180*300/10000</f>
        <v>5.4</v>
      </c>
      <c r="I364" s="12" t="s">
        <v>723</v>
      </c>
      <c r="J364" s="12"/>
      <c r="K364" s="14" t="s">
        <v>114</v>
      </c>
      <c r="L364" s="12">
        <v>162</v>
      </c>
      <c r="M364" s="12" t="s">
        <v>1481</v>
      </c>
      <c r="N364" s="12" t="s">
        <v>1409</v>
      </c>
      <c r="O364" s="12" t="s">
        <v>1352</v>
      </c>
      <c r="P364" s="14"/>
    </row>
    <row r="365" s="5" customFormat="1" ht="65" customHeight="1" spans="1:16">
      <c r="A365" s="12">
        <v>361</v>
      </c>
      <c r="B365" s="12" t="s">
        <v>509</v>
      </c>
      <c r="C365" s="12" t="s">
        <v>1482</v>
      </c>
      <c r="D365" s="12" t="s">
        <v>1483</v>
      </c>
      <c r="E365" s="12" t="s">
        <v>1484</v>
      </c>
      <c r="F365" s="13">
        <f t="shared" si="3"/>
        <v>10</v>
      </c>
      <c r="G365" s="13">
        <f>200*200/10000</f>
        <v>4</v>
      </c>
      <c r="H365" s="13">
        <f>200*300/10000</f>
        <v>6</v>
      </c>
      <c r="I365" s="12" t="s">
        <v>723</v>
      </c>
      <c r="J365" s="12"/>
      <c r="K365" s="12" t="s">
        <v>362</v>
      </c>
      <c r="L365" s="12">
        <v>138</v>
      </c>
      <c r="M365" s="12" t="s">
        <v>1485</v>
      </c>
      <c r="N365" s="12" t="s">
        <v>1486</v>
      </c>
      <c r="O365" s="12" t="s">
        <v>1352</v>
      </c>
      <c r="P365" s="14"/>
    </row>
    <row r="366" s="5" customFormat="1" ht="65" customHeight="1" spans="1:16">
      <c r="A366" s="12">
        <v>362</v>
      </c>
      <c r="B366" s="12" t="s">
        <v>509</v>
      </c>
      <c r="C366" s="12" t="s">
        <v>1487</v>
      </c>
      <c r="D366" s="12" t="s">
        <v>1488</v>
      </c>
      <c r="E366" s="12" t="s">
        <v>1489</v>
      </c>
      <c r="F366" s="13">
        <f t="shared" si="3"/>
        <v>2.78</v>
      </c>
      <c r="G366" s="13">
        <f>200*89/10000</f>
        <v>1.78</v>
      </c>
      <c r="H366" s="13">
        <v>1</v>
      </c>
      <c r="I366" s="12" t="s">
        <v>723</v>
      </c>
      <c r="J366" s="12">
        <v>2026</v>
      </c>
      <c r="K366" s="12" t="s">
        <v>61</v>
      </c>
      <c r="L366" s="12">
        <v>29</v>
      </c>
      <c r="M366" s="12" t="s">
        <v>1489</v>
      </c>
      <c r="N366" s="12" t="s">
        <v>1490</v>
      </c>
      <c r="O366" s="12" t="s">
        <v>1352</v>
      </c>
      <c r="P366" s="12"/>
    </row>
    <row r="367" s="4" customFormat="1" ht="65" customHeight="1" spans="1:16">
      <c r="A367" s="12">
        <v>363</v>
      </c>
      <c r="B367" s="12" t="s">
        <v>509</v>
      </c>
      <c r="C367" s="12" t="s">
        <v>1491</v>
      </c>
      <c r="D367" s="12" t="s">
        <v>1492</v>
      </c>
      <c r="E367" s="12" t="s">
        <v>1493</v>
      </c>
      <c r="F367" s="13">
        <f t="shared" si="3"/>
        <v>3</v>
      </c>
      <c r="G367" s="13">
        <f>200*100/10000</f>
        <v>2</v>
      </c>
      <c r="H367" s="13">
        <v>1</v>
      </c>
      <c r="I367" s="12" t="s">
        <v>723</v>
      </c>
      <c r="J367" s="12">
        <v>2026</v>
      </c>
      <c r="K367" s="12" t="s">
        <v>108</v>
      </c>
      <c r="L367" s="12">
        <v>32</v>
      </c>
      <c r="M367" s="12" t="s">
        <v>1493</v>
      </c>
      <c r="N367" s="12" t="s">
        <v>1494</v>
      </c>
      <c r="O367" s="12" t="s">
        <v>1352</v>
      </c>
      <c r="P367" s="12"/>
    </row>
    <row r="368" s="4" customFormat="1" ht="65" customHeight="1" spans="1:16">
      <c r="A368" s="12">
        <v>364</v>
      </c>
      <c r="B368" s="12" t="s">
        <v>509</v>
      </c>
      <c r="C368" s="12" t="s">
        <v>1495</v>
      </c>
      <c r="D368" s="12" t="s">
        <v>351</v>
      </c>
      <c r="E368" s="12" t="s">
        <v>1496</v>
      </c>
      <c r="F368" s="13">
        <f t="shared" si="3"/>
        <v>18</v>
      </c>
      <c r="G368" s="13">
        <f>450*0.02</f>
        <v>9</v>
      </c>
      <c r="H368" s="13">
        <v>9</v>
      </c>
      <c r="I368" s="12" t="s">
        <v>723</v>
      </c>
      <c r="J368" s="12" t="s">
        <v>1349</v>
      </c>
      <c r="K368" s="12" t="s">
        <v>347</v>
      </c>
      <c r="L368" s="12" t="s">
        <v>1497</v>
      </c>
      <c r="M368" s="12" t="s">
        <v>1498</v>
      </c>
      <c r="N368" s="12" t="s">
        <v>1499</v>
      </c>
      <c r="O368" s="12" t="s">
        <v>1352</v>
      </c>
      <c r="P368" s="12"/>
    </row>
    <row r="369" s="5" customFormat="1" ht="79" customHeight="1" spans="1:16">
      <c r="A369" s="12">
        <v>365</v>
      </c>
      <c r="B369" s="12" t="s">
        <v>509</v>
      </c>
      <c r="C369" s="12" t="s">
        <v>1500</v>
      </c>
      <c r="D369" s="12" t="s">
        <v>1501</v>
      </c>
      <c r="E369" s="12" t="s">
        <v>1502</v>
      </c>
      <c r="F369" s="13">
        <f t="shared" ref="F369:F373" si="4">G369+H369</f>
        <v>60</v>
      </c>
      <c r="G369" s="13">
        <f>2000*200/10000</f>
        <v>40</v>
      </c>
      <c r="H369" s="13">
        <v>20</v>
      </c>
      <c r="I369" s="12" t="s">
        <v>723</v>
      </c>
      <c r="J369" s="12">
        <v>2026</v>
      </c>
      <c r="K369" s="14" t="s">
        <v>403</v>
      </c>
      <c r="L369" s="12">
        <v>1810</v>
      </c>
      <c r="M369" s="12" t="s">
        <v>1503</v>
      </c>
      <c r="N369" s="12" t="s">
        <v>1504</v>
      </c>
      <c r="O369" s="12" t="s">
        <v>1352</v>
      </c>
      <c r="P369" s="12"/>
    </row>
    <row r="370" s="5" customFormat="1" ht="65" customHeight="1" spans="1:16">
      <c r="A370" s="12">
        <v>366</v>
      </c>
      <c r="B370" s="12" t="s">
        <v>509</v>
      </c>
      <c r="C370" s="12" t="s">
        <v>1505</v>
      </c>
      <c r="D370" s="12" t="s">
        <v>1506</v>
      </c>
      <c r="E370" s="12" t="s">
        <v>1507</v>
      </c>
      <c r="F370" s="13">
        <f t="shared" si="4"/>
        <v>6</v>
      </c>
      <c r="G370" s="13">
        <v>4</v>
      </c>
      <c r="H370" s="13">
        <v>2</v>
      </c>
      <c r="I370" s="12" t="s">
        <v>723</v>
      </c>
      <c r="J370" s="12">
        <v>2026</v>
      </c>
      <c r="K370" s="12" t="s">
        <v>304</v>
      </c>
      <c r="L370" s="12" t="s">
        <v>1508</v>
      </c>
      <c r="M370" s="14" t="s">
        <v>1509</v>
      </c>
      <c r="N370" s="12" t="s">
        <v>1510</v>
      </c>
      <c r="O370" s="12" t="s">
        <v>1352</v>
      </c>
      <c r="P370" s="12"/>
    </row>
    <row r="371" s="5" customFormat="1" ht="65" customHeight="1" spans="1:16">
      <c r="A371" s="12">
        <v>367</v>
      </c>
      <c r="B371" s="12" t="s">
        <v>509</v>
      </c>
      <c r="C371" s="12" t="s">
        <v>1505</v>
      </c>
      <c r="D371" s="12" t="s">
        <v>1511</v>
      </c>
      <c r="E371" s="12" t="s">
        <v>1512</v>
      </c>
      <c r="F371" s="13">
        <f t="shared" si="4"/>
        <v>9</v>
      </c>
      <c r="G371" s="13">
        <v>6</v>
      </c>
      <c r="H371" s="13">
        <v>3</v>
      </c>
      <c r="I371" s="12" t="s">
        <v>723</v>
      </c>
      <c r="J371" s="12">
        <v>2026</v>
      </c>
      <c r="K371" s="12" t="s">
        <v>441</v>
      </c>
      <c r="L371" s="12" t="s">
        <v>1513</v>
      </c>
      <c r="M371" s="14" t="s">
        <v>1514</v>
      </c>
      <c r="N371" s="12" t="s">
        <v>1510</v>
      </c>
      <c r="O371" s="12" t="s">
        <v>1352</v>
      </c>
      <c r="P371" s="14"/>
    </row>
    <row r="372" s="5" customFormat="1" ht="65" customHeight="1" spans="1:16">
      <c r="A372" s="12">
        <v>368</v>
      </c>
      <c r="B372" s="12" t="s">
        <v>509</v>
      </c>
      <c r="C372" s="12" t="s">
        <v>1505</v>
      </c>
      <c r="D372" s="12" t="s">
        <v>1515</v>
      </c>
      <c r="E372" s="12" t="s">
        <v>1516</v>
      </c>
      <c r="F372" s="13">
        <f t="shared" si="4"/>
        <v>9</v>
      </c>
      <c r="G372" s="13">
        <v>6</v>
      </c>
      <c r="H372" s="13">
        <v>3</v>
      </c>
      <c r="I372" s="12" t="s">
        <v>723</v>
      </c>
      <c r="J372" s="12">
        <v>2026</v>
      </c>
      <c r="K372" s="12" t="s">
        <v>214</v>
      </c>
      <c r="L372" s="12" t="s">
        <v>1517</v>
      </c>
      <c r="M372" s="14" t="s">
        <v>1514</v>
      </c>
      <c r="N372" s="12" t="s">
        <v>1494</v>
      </c>
      <c r="O372" s="12" t="s">
        <v>1352</v>
      </c>
      <c r="P372" s="14"/>
    </row>
    <row r="373" s="5" customFormat="1" ht="65" customHeight="1" spans="1:16">
      <c r="A373" s="12">
        <v>369</v>
      </c>
      <c r="B373" s="12" t="s">
        <v>509</v>
      </c>
      <c r="C373" s="12" t="s">
        <v>1505</v>
      </c>
      <c r="D373" s="12" t="s">
        <v>1518</v>
      </c>
      <c r="E373" s="12" t="s">
        <v>1519</v>
      </c>
      <c r="F373" s="13">
        <f t="shared" si="4"/>
        <v>3</v>
      </c>
      <c r="G373" s="13">
        <v>2</v>
      </c>
      <c r="H373" s="13">
        <v>1</v>
      </c>
      <c r="I373" s="12" t="s">
        <v>723</v>
      </c>
      <c r="J373" s="12">
        <v>2026</v>
      </c>
      <c r="K373" s="14" t="s">
        <v>480</v>
      </c>
      <c r="L373" s="12" t="s">
        <v>1520</v>
      </c>
      <c r="M373" s="14" t="s">
        <v>1521</v>
      </c>
      <c r="N373" s="12" t="s">
        <v>1522</v>
      </c>
      <c r="O373" s="12" t="s">
        <v>1352</v>
      </c>
      <c r="P373" s="14"/>
    </row>
    <row r="374" s="5" customFormat="1" ht="65" customHeight="1" spans="1:16">
      <c r="A374" s="12">
        <v>370</v>
      </c>
      <c r="B374" s="12" t="s">
        <v>509</v>
      </c>
      <c r="C374" s="12" t="s">
        <v>1523</v>
      </c>
      <c r="D374" s="12" t="s">
        <v>1492</v>
      </c>
      <c r="E374" s="12" t="s">
        <v>1524</v>
      </c>
      <c r="F374" s="13">
        <f t="shared" ref="F374:F377" si="5">G374+H374</f>
        <v>8.88</v>
      </c>
      <c r="G374" s="13">
        <v>5.76</v>
      </c>
      <c r="H374" s="13">
        <v>3.12</v>
      </c>
      <c r="I374" s="12" t="s">
        <v>723</v>
      </c>
      <c r="J374" s="12">
        <v>2026</v>
      </c>
      <c r="K374" s="12" t="s">
        <v>108</v>
      </c>
      <c r="L374" s="12" t="s">
        <v>1525</v>
      </c>
      <c r="M374" s="14" t="s">
        <v>1526</v>
      </c>
      <c r="N374" s="12" t="s">
        <v>1510</v>
      </c>
      <c r="O374" s="12" t="s">
        <v>1352</v>
      </c>
      <c r="P374" s="14"/>
    </row>
    <row r="375" s="5" customFormat="1" ht="105" customHeight="1" spans="1:16">
      <c r="A375" s="12">
        <v>371</v>
      </c>
      <c r="B375" s="12" t="s">
        <v>509</v>
      </c>
      <c r="C375" s="12" t="s">
        <v>1523</v>
      </c>
      <c r="D375" s="12" t="s">
        <v>1527</v>
      </c>
      <c r="E375" s="12" t="s">
        <v>1528</v>
      </c>
      <c r="F375" s="13">
        <f t="shared" si="5"/>
        <v>9.28</v>
      </c>
      <c r="G375" s="13">
        <v>6.08</v>
      </c>
      <c r="H375" s="13">
        <v>3.2</v>
      </c>
      <c r="I375" s="12" t="s">
        <v>723</v>
      </c>
      <c r="J375" s="12">
        <v>2026</v>
      </c>
      <c r="K375" s="12" t="s">
        <v>156</v>
      </c>
      <c r="L375" s="12" t="s">
        <v>1529</v>
      </c>
      <c r="M375" s="14" t="s">
        <v>1530</v>
      </c>
      <c r="N375" s="12" t="s">
        <v>1531</v>
      </c>
      <c r="O375" s="12" t="s">
        <v>1352</v>
      </c>
      <c r="P375" s="14"/>
    </row>
    <row r="376" s="5" customFormat="1" ht="93" customHeight="1" spans="1:16">
      <c r="A376" s="12">
        <v>372</v>
      </c>
      <c r="B376" s="12" t="s">
        <v>509</v>
      </c>
      <c r="C376" s="12" t="s">
        <v>1523</v>
      </c>
      <c r="D376" s="12" t="s">
        <v>1511</v>
      </c>
      <c r="E376" s="12" t="s">
        <v>1532</v>
      </c>
      <c r="F376" s="13">
        <f t="shared" si="5"/>
        <v>6.82</v>
      </c>
      <c r="G376" s="13">
        <v>4.72</v>
      </c>
      <c r="H376" s="13">
        <v>2.1</v>
      </c>
      <c r="I376" s="12" t="s">
        <v>723</v>
      </c>
      <c r="J376" s="12">
        <v>2026</v>
      </c>
      <c r="K376" s="12" t="s">
        <v>441</v>
      </c>
      <c r="L376" s="12" t="s">
        <v>1533</v>
      </c>
      <c r="M376" s="14" t="s">
        <v>1534</v>
      </c>
      <c r="N376" s="12" t="s">
        <v>1490</v>
      </c>
      <c r="O376" s="12" t="s">
        <v>1352</v>
      </c>
      <c r="P376" s="14"/>
    </row>
    <row r="377" s="5" customFormat="1" ht="65" customHeight="1" spans="1:16">
      <c r="A377" s="12">
        <v>373</v>
      </c>
      <c r="B377" s="12" t="s">
        <v>509</v>
      </c>
      <c r="C377" s="12" t="s">
        <v>1523</v>
      </c>
      <c r="D377" s="12" t="s">
        <v>1535</v>
      </c>
      <c r="E377" s="12" t="s">
        <v>1536</v>
      </c>
      <c r="F377" s="13">
        <f t="shared" si="5"/>
        <v>6</v>
      </c>
      <c r="G377" s="13">
        <v>4</v>
      </c>
      <c r="H377" s="13">
        <v>2</v>
      </c>
      <c r="I377" s="12" t="s">
        <v>723</v>
      </c>
      <c r="J377" s="12">
        <v>2026</v>
      </c>
      <c r="K377" s="12" t="s">
        <v>225</v>
      </c>
      <c r="L377" s="12" t="s">
        <v>1537</v>
      </c>
      <c r="M377" s="14" t="s">
        <v>1538</v>
      </c>
      <c r="N377" s="12" t="s">
        <v>1494</v>
      </c>
      <c r="O377" s="12" t="s">
        <v>1352</v>
      </c>
      <c r="P377" s="14"/>
    </row>
    <row r="378" ht="78" customHeight="1" spans="1:16">
      <c r="A378" s="12">
        <v>374</v>
      </c>
      <c r="B378" s="16" t="s">
        <v>509</v>
      </c>
      <c r="C378" s="16" t="s">
        <v>1539</v>
      </c>
      <c r="D378" s="16" t="s">
        <v>1540</v>
      </c>
      <c r="E378" s="16" t="s">
        <v>1541</v>
      </c>
      <c r="F378" s="17">
        <v>37</v>
      </c>
      <c r="G378" s="17">
        <v>37</v>
      </c>
      <c r="H378" s="17"/>
      <c r="I378" s="16" t="s">
        <v>1542</v>
      </c>
      <c r="J378" s="16">
        <v>2026</v>
      </c>
      <c r="K378" s="18" t="s">
        <v>156</v>
      </c>
      <c r="L378" s="16" t="s">
        <v>1543</v>
      </c>
      <c r="M378" s="16" t="s">
        <v>1544</v>
      </c>
      <c r="N378" s="16" t="s">
        <v>1545</v>
      </c>
      <c r="O378" s="16" t="s">
        <v>1416</v>
      </c>
      <c r="P378" s="16"/>
    </row>
    <row r="379" ht="78" customHeight="1" spans="1:16">
      <c r="A379" s="12">
        <v>375</v>
      </c>
      <c r="B379" s="16" t="s">
        <v>509</v>
      </c>
      <c r="C379" s="16" t="s">
        <v>1539</v>
      </c>
      <c r="D379" s="16" t="s">
        <v>1546</v>
      </c>
      <c r="E379" s="16" t="s">
        <v>1547</v>
      </c>
      <c r="F379" s="17">
        <v>35</v>
      </c>
      <c r="G379" s="17">
        <v>35</v>
      </c>
      <c r="H379" s="17"/>
      <c r="I379" s="16" t="s">
        <v>1542</v>
      </c>
      <c r="J379" s="16">
        <v>2026</v>
      </c>
      <c r="K379" s="18" t="s">
        <v>156</v>
      </c>
      <c r="L379" s="16" t="s">
        <v>1548</v>
      </c>
      <c r="M379" s="16" t="s">
        <v>1549</v>
      </c>
      <c r="N379" s="16" t="s">
        <v>1550</v>
      </c>
      <c r="O379" s="16" t="s">
        <v>1416</v>
      </c>
      <c r="P379" s="16"/>
    </row>
    <row r="380" ht="78" customHeight="1" spans="1:16">
      <c r="A380" s="12">
        <v>376</v>
      </c>
      <c r="B380" s="16" t="s">
        <v>509</v>
      </c>
      <c r="C380" s="16" t="s">
        <v>1539</v>
      </c>
      <c r="D380" s="16" t="s">
        <v>1551</v>
      </c>
      <c r="E380" s="16" t="s">
        <v>1552</v>
      </c>
      <c r="F380" s="17">
        <v>45</v>
      </c>
      <c r="G380" s="17">
        <v>45</v>
      </c>
      <c r="H380" s="17"/>
      <c r="I380" s="16" t="s">
        <v>1542</v>
      </c>
      <c r="J380" s="16">
        <v>2026</v>
      </c>
      <c r="K380" s="18" t="s">
        <v>156</v>
      </c>
      <c r="L380" s="16" t="s">
        <v>1553</v>
      </c>
      <c r="M380" s="16" t="s">
        <v>1554</v>
      </c>
      <c r="N380" s="16" t="s">
        <v>1555</v>
      </c>
      <c r="O380" s="16" t="s">
        <v>1416</v>
      </c>
      <c r="P380" s="16"/>
    </row>
    <row r="381" ht="78" customHeight="1" spans="1:16">
      <c r="A381" s="12">
        <v>377</v>
      </c>
      <c r="B381" s="16" t="s">
        <v>509</v>
      </c>
      <c r="C381" s="16" t="s">
        <v>1556</v>
      </c>
      <c r="D381" s="16" t="s">
        <v>1557</v>
      </c>
      <c r="E381" s="16" t="s">
        <v>1558</v>
      </c>
      <c r="F381" s="17">
        <v>32</v>
      </c>
      <c r="G381" s="17">
        <v>32</v>
      </c>
      <c r="H381" s="17"/>
      <c r="I381" s="16" t="s">
        <v>1542</v>
      </c>
      <c r="J381" s="16">
        <v>2026</v>
      </c>
      <c r="K381" s="18" t="s">
        <v>156</v>
      </c>
      <c r="L381" s="16" t="s">
        <v>1559</v>
      </c>
      <c r="M381" s="16" t="s">
        <v>1560</v>
      </c>
      <c r="N381" s="16" t="s">
        <v>1561</v>
      </c>
      <c r="O381" s="16" t="s">
        <v>1416</v>
      </c>
      <c r="P381" s="16"/>
    </row>
    <row r="382" ht="78" customHeight="1" spans="1:16">
      <c r="A382" s="12">
        <v>378</v>
      </c>
      <c r="B382" s="16" t="s">
        <v>509</v>
      </c>
      <c r="C382" s="16" t="s">
        <v>510</v>
      </c>
      <c r="D382" s="16" t="s">
        <v>1562</v>
      </c>
      <c r="E382" s="16" t="s">
        <v>1563</v>
      </c>
      <c r="F382" s="17">
        <v>43</v>
      </c>
      <c r="G382" s="17">
        <v>43</v>
      </c>
      <c r="H382" s="17"/>
      <c r="I382" s="16" t="s">
        <v>1564</v>
      </c>
      <c r="J382" s="16">
        <v>2026</v>
      </c>
      <c r="K382" s="18" t="s">
        <v>156</v>
      </c>
      <c r="L382" s="16" t="s">
        <v>1565</v>
      </c>
      <c r="M382" s="16" t="s">
        <v>1566</v>
      </c>
      <c r="N382" s="16" t="s">
        <v>1567</v>
      </c>
      <c r="O382" s="16" t="s">
        <v>1416</v>
      </c>
      <c r="P382" s="16"/>
    </row>
    <row r="383" ht="65" customHeight="1" spans="1:16">
      <c r="A383" s="12">
        <v>379</v>
      </c>
      <c r="B383" s="16" t="s">
        <v>20</v>
      </c>
      <c r="C383" s="16" t="s">
        <v>510</v>
      </c>
      <c r="D383" s="16" t="s">
        <v>1568</v>
      </c>
      <c r="E383" s="16" t="s">
        <v>1569</v>
      </c>
      <c r="F383" s="17">
        <v>26</v>
      </c>
      <c r="G383" s="17">
        <v>26</v>
      </c>
      <c r="H383" s="17"/>
      <c r="I383" s="16" t="s">
        <v>1542</v>
      </c>
      <c r="J383" s="16">
        <v>2026</v>
      </c>
      <c r="K383" s="18" t="s">
        <v>156</v>
      </c>
      <c r="L383" s="16" t="s">
        <v>1570</v>
      </c>
      <c r="M383" s="16" t="s">
        <v>1571</v>
      </c>
      <c r="N383" s="16" t="s">
        <v>1572</v>
      </c>
      <c r="O383" s="16" t="s">
        <v>1416</v>
      </c>
      <c r="P383" s="16"/>
    </row>
    <row r="384" ht="78" customHeight="1" spans="1:16">
      <c r="A384" s="12">
        <v>380</v>
      </c>
      <c r="B384" s="16" t="s">
        <v>509</v>
      </c>
      <c r="C384" s="16" t="s">
        <v>510</v>
      </c>
      <c r="D384" s="16" t="s">
        <v>1573</v>
      </c>
      <c r="E384" s="16" t="s">
        <v>1574</v>
      </c>
      <c r="F384" s="17">
        <v>33</v>
      </c>
      <c r="G384" s="17">
        <v>33</v>
      </c>
      <c r="H384" s="17"/>
      <c r="I384" s="16" t="s">
        <v>1564</v>
      </c>
      <c r="J384" s="16">
        <v>2026</v>
      </c>
      <c r="K384" s="18" t="s">
        <v>156</v>
      </c>
      <c r="L384" s="16" t="s">
        <v>1575</v>
      </c>
      <c r="M384" s="16" t="s">
        <v>1576</v>
      </c>
      <c r="N384" s="16" t="s">
        <v>1577</v>
      </c>
      <c r="O384" s="16" t="s">
        <v>1416</v>
      </c>
      <c r="P384" s="16"/>
    </row>
    <row r="385" ht="78" customHeight="1" spans="1:16">
      <c r="A385" s="12">
        <v>381</v>
      </c>
      <c r="B385" s="16" t="s">
        <v>509</v>
      </c>
      <c r="C385" s="16" t="s">
        <v>510</v>
      </c>
      <c r="D385" s="16" t="s">
        <v>1578</v>
      </c>
      <c r="E385" s="16" t="s">
        <v>1579</v>
      </c>
      <c r="F385" s="17">
        <v>40</v>
      </c>
      <c r="G385" s="17">
        <v>40</v>
      </c>
      <c r="H385" s="17"/>
      <c r="I385" s="16" t="s">
        <v>1542</v>
      </c>
      <c r="J385" s="16">
        <v>2026</v>
      </c>
      <c r="K385" s="18" t="s">
        <v>156</v>
      </c>
      <c r="L385" s="16" t="s">
        <v>1580</v>
      </c>
      <c r="M385" s="16" t="s">
        <v>1581</v>
      </c>
      <c r="N385" s="16" t="s">
        <v>1582</v>
      </c>
      <c r="O385" s="16" t="s">
        <v>1416</v>
      </c>
      <c r="P385" s="16"/>
    </row>
    <row r="386" ht="78" customHeight="1" spans="1:16">
      <c r="A386" s="12">
        <v>382</v>
      </c>
      <c r="B386" s="16" t="s">
        <v>509</v>
      </c>
      <c r="C386" s="16" t="s">
        <v>510</v>
      </c>
      <c r="D386" s="16" t="s">
        <v>1583</v>
      </c>
      <c r="E386" s="16" t="s">
        <v>1584</v>
      </c>
      <c r="F386" s="17">
        <v>42</v>
      </c>
      <c r="G386" s="17">
        <v>42</v>
      </c>
      <c r="H386" s="17"/>
      <c r="I386" s="16" t="s">
        <v>1542</v>
      </c>
      <c r="J386" s="16">
        <v>2026</v>
      </c>
      <c r="K386" s="18" t="s">
        <v>156</v>
      </c>
      <c r="L386" s="16" t="s">
        <v>1585</v>
      </c>
      <c r="M386" s="16" t="s">
        <v>1586</v>
      </c>
      <c r="N386" s="16" t="s">
        <v>1587</v>
      </c>
      <c r="O386" s="16" t="s">
        <v>1416</v>
      </c>
      <c r="P386" s="16"/>
    </row>
    <row r="387" ht="65" customHeight="1" spans="1:16">
      <c r="A387" s="12">
        <v>383</v>
      </c>
      <c r="B387" s="16" t="s">
        <v>509</v>
      </c>
      <c r="C387" s="16" t="s">
        <v>1588</v>
      </c>
      <c r="D387" s="16" t="s">
        <v>1589</v>
      </c>
      <c r="E387" s="16" t="s">
        <v>1590</v>
      </c>
      <c r="F387" s="17">
        <v>95</v>
      </c>
      <c r="G387" s="17">
        <v>95</v>
      </c>
      <c r="H387" s="17"/>
      <c r="I387" s="16" t="s">
        <v>24</v>
      </c>
      <c r="J387" s="16">
        <v>2026</v>
      </c>
      <c r="K387" s="18" t="s">
        <v>156</v>
      </c>
      <c r="L387" s="16" t="s">
        <v>1591</v>
      </c>
      <c r="M387" s="16" t="s">
        <v>1592</v>
      </c>
      <c r="N387" s="16" t="s">
        <v>1593</v>
      </c>
      <c r="O387" s="16" t="s">
        <v>1416</v>
      </c>
      <c r="P387" s="16"/>
    </row>
    <row r="388" ht="82" customHeight="1" spans="1:16">
      <c r="A388" s="12">
        <v>384</v>
      </c>
      <c r="B388" s="16" t="s">
        <v>509</v>
      </c>
      <c r="C388" s="16" t="s">
        <v>510</v>
      </c>
      <c r="D388" s="16" t="s">
        <v>1594</v>
      </c>
      <c r="E388" s="16" t="s">
        <v>1595</v>
      </c>
      <c r="F388" s="17">
        <v>26</v>
      </c>
      <c r="G388" s="17">
        <v>26</v>
      </c>
      <c r="H388" s="17"/>
      <c r="I388" s="16" t="s">
        <v>1542</v>
      </c>
      <c r="J388" s="16">
        <v>2026</v>
      </c>
      <c r="K388" s="18" t="s">
        <v>156</v>
      </c>
      <c r="L388" s="16" t="s">
        <v>1596</v>
      </c>
      <c r="M388" s="16" t="s">
        <v>1597</v>
      </c>
      <c r="N388" s="16" t="s">
        <v>1598</v>
      </c>
      <c r="O388" s="16" t="s">
        <v>1416</v>
      </c>
      <c r="P388" s="16"/>
    </row>
    <row r="389" ht="65" customHeight="1" spans="1:16">
      <c r="A389" s="12">
        <v>385</v>
      </c>
      <c r="B389" s="16" t="s">
        <v>509</v>
      </c>
      <c r="C389" s="16" t="s">
        <v>510</v>
      </c>
      <c r="D389" s="16" t="s">
        <v>1594</v>
      </c>
      <c r="E389" s="16" t="s">
        <v>1599</v>
      </c>
      <c r="F389" s="17">
        <v>32</v>
      </c>
      <c r="G389" s="17">
        <v>32</v>
      </c>
      <c r="H389" s="17"/>
      <c r="I389" s="16" t="s">
        <v>1542</v>
      </c>
      <c r="J389" s="16">
        <v>2026</v>
      </c>
      <c r="K389" s="18" t="s">
        <v>156</v>
      </c>
      <c r="L389" s="16" t="s">
        <v>1600</v>
      </c>
      <c r="M389" s="16" t="s">
        <v>1601</v>
      </c>
      <c r="N389" s="16" t="s">
        <v>1602</v>
      </c>
      <c r="O389" s="16" t="s">
        <v>1416</v>
      </c>
      <c r="P389" s="16"/>
    </row>
    <row r="390" ht="65" customHeight="1" spans="1:16">
      <c r="A390" s="12">
        <v>386</v>
      </c>
      <c r="B390" s="16" t="s">
        <v>509</v>
      </c>
      <c r="C390" s="16" t="s">
        <v>510</v>
      </c>
      <c r="D390" s="16" t="s">
        <v>1603</v>
      </c>
      <c r="E390" s="16" t="s">
        <v>1604</v>
      </c>
      <c r="F390" s="17">
        <v>28</v>
      </c>
      <c r="G390" s="17">
        <v>28</v>
      </c>
      <c r="H390" s="17"/>
      <c r="I390" s="16" t="s">
        <v>1542</v>
      </c>
      <c r="J390" s="16">
        <v>2026</v>
      </c>
      <c r="K390" s="18" t="s">
        <v>156</v>
      </c>
      <c r="L390" s="16" t="s">
        <v>1605</v>
      </c>
      <c r="M390" s="16" t="s">
        <v>1606</v>
      </c>
      <c r="N390" s="16" t="s">
        <v>1607</v>
      </c>
      <c r="O390" s="16" t="s">
        <v>1416</v>
      </c>
      <c r="P390" s="16"/>
    </row>
    <row r="391" ht="65" customHeight="1" spans="1:16">
      <c r="A391" s="12">
        <v>387</v>
      </c>
      <c r="B391" s="16" t="s">
        <v>509</v>
      </c>
      <c r="C391" s="16" t="s">
        <v>510</v>
      </c>
      <c r="D391" s="16" t="s">
        <v>1608</v>
      </c>
      <c r="E391" s="16" t="s">
        <v>1609</v>
      </c>
      <c r="F391" s="17">
        <v>32</v>
      </c>
      <c r="G391" s="17">
        <v>32</v>
      </c>
      <c r="H391" s="17"/>
      <c r="I391" s="16" t="s">
        <v>1542</v>
      </c>
      <c r="J391" s="16">
        <v>2026</v>
      </c>
      <c r="K391" s="18" t="s">
        <v>156</v>
      </c>
      <c r="L391" s="16" t="s">
        <v>1610</v>
      </c>
      <c r="M391" s="16" t="s">
        <v>1611</v>
      </c>
      <c r="N391" s="16" t="s">
        <v>1612</v>
      </c>
      <c r="O391" s="16" t="s">
        <v>1416</v>
      </c>
      <c r="P391" s="16"/>
    </row>
    <row r="392" ht="65" customHeight="1" spans="1:16">
      <c r="A392" s="12">
        <v>388</v>
      </c>
      <c r="B392" s="16" t="s">
        <v>509</v>
      </c>
      <c r="C392" s="16" t="s">
        <v>510</v>
      </c>
      <c r="D392" s="16" t="s">
        <v>1613</v>
      </c>
      <c r="E392" s="16" t="s">
        <v>1614</v>
      </c>
      <c r="F392" s="17">
        <v>34</v>
      </c>
      <c r="G392" s="17">
        <v>34</v>
      </c>
      <c r="H392" s="17"/>
      <c r="I392" s="16" t="s">
        <v>1542</v>
      </c>
      <c r="J392" s="16">
        <v>2026</v>
      </c>
      <c r="K392" s="18" t="s">
        <v>156</v>
      </c>
      <c r="L392" s="16" t="s">
        <v>1615</v>
      </c>
      <c r="M392" s="16" t="s">
        <v>1616</v>
      </c>
      <c r="N392" s="16" t="s">
        <v>1617</v>
      </c>
      <c r="O392" s="16" t="s">
        <v>1416</v>
      </c>
      <c r="P392" s="16"/>
    </row>
    <row r="393" ht="65" customHeight="1" spans="1:16">
      <c r="A393" s="12">
        <v>389</v>
      </c>
      <c r="B393" s="16" t="s">
        <v>20</v>
      </c>
      <c r="C393" s="16" t="s">
        <v>1618</v>
      </c>
      <c r="D393" s="16" t="s">
        <v>1619</v>
      </c>
      <c r="E393" s="16" t="s">
        <v>1620</v>
      </c>
      <c r="F393" s="17">
        <v>70</v>
      </c>
      <c r="G393" s="17">
        <v>70</v>
      </c>
      <c r="H393" s="17"/>
      <c r="I393" s="16" t="s">
        <v>1621</v>
      </c>
      <c r="J393" s="16">
        <v>2026</v>
      </c>
      <c r="K393" s="18" t="s">
        <v>214</v>
      </c>
      <c r="L393" s="16">
        <v>200</v>
      </c>
      <c r="M393" s="16" t="s">
        <v>1622</v>
      </c>
      <c r="N393" s="16" t="s">
        <v>1622</v>
      </c>
      <c r="O393" s="16" t="s">
        <v>1416</v>
      </c>
      <c r="P393" s="16"/>
    </row>
    <row r="394" ht="65" customHeight="1" spans="1:16">
      <c r="A394" s="12">
        <v>390</v>
      </c>
      <c r="B394" s="16" t="s">
        <v>20</v>
      </c>
      <c r="C394" s="16" t="s">
        <v>1618</v>
      </c>
      <c r="D394" s="16" t="s">
        <v>1623</v>
      </c>
      <c r="E394" s="16" t="s">
        <v>1624</v>
      </c>
      <c r="F394" s="17">
        <v>50</v>
      </c>
      <c r="G394" s="17">
        <v>50</v>
      </c>
      <c r="H394" s="17"/>
      <c r="I394" s="16" t="s">
        <v>24</v>
      </c>
      <c r="J394" s="16">
        <v>2026</v>
      </c>
      <c r="K394" s="18" t="s">
        <v>214</v>
      </c>
      <c r="L394" s="16">
        <v>120</v>
      </c>
      <c r="M394" s="16" t="s">
        <v>1625</v>
      </c>
      <c r="N394" s="16" t="s">
        <v>1626</v>
      </c>
      <c r="O394" s="16" t="s">
        <v>1416</v>
      </c>
      <c r="P394" s="16"/>
    </row>
    <row r="395" ht="65" customHeight="1" spans="1:16">
      <c r="A395" s="12">
        <v>391</v>
      </c>
      <c r="B395" s="16" t="s">
        <v>20</v>
      </c>
      <c r="C395" s="16" t="s">
        <v>1618</v>
      </c>
      <c r="D395" s="16" t="s">
        <v>1627</v>
      </c>
      <c r="E395" s="16" t="s">
        <v>1628</v>
      </c>
      <c r="F395" s="17">
        <v>28</v>
      </c>
      <c r="G395" s="17">
        <v>28</v>
      </c>
      <c r="H395" s="17"/>
      <c r="I395" s="16" t="s">
        <v>1621</v>
      </c>
      <c r="J395" s="16">
        <v>2026</v>
      </c>
      <c r="K395" s="18" t="s">
        <v>214</v>
      </c>
      <c r="L395" s="16">
        <v>204</v>
      </c>
      <c r="M395" s="16" t="s">
        <v>1629</v>
      </c>
      <c r="N395" s="16" t="s">
        <v>1630</v>
      </c>
      <c r="O395" s="16" t="s">
        <v>1416</v>
      </c>
      <c r="P395" s="16"/>
    </row>
    <row r="396" ht="82" customHeight="1" spans="1:16">
      <c r="A396" s="12">
        <v>392</v>
      </c>
      <c r="B396" s="16" t="s">
        <v>509</v>
      </c>
      <c r="C396" s="16" t="s">
        <v>1631</v>
      </c>
      <c r="D396" s="16" t="s">
        <v>216</v>
      </c>
      <c r="E396" s="16" t="s">
        <v>1632</v>
      </c>
      <c r="F396" s="17">
        <v>50</v>
      </c>
      <c r="G396" s="17">
        <v>50</v>
      </c>
      <c r="H396" s="17"/>
      <c r="I396" s="16" t="s">
        <v>1633</v>
      </c>
      <c r="J396" s="16">
        <v>2026</v>
      </c>
      <c r="K396" s="18" t="s">
        <v>214</v>
      </c>
      <c r="L396" s="16">
        <v>108</v>
      </c>
      <c r="M396" s="16" t="s">
        <v>1634</v>
      </c>
      <c r="N396" s="16" t="s">
        <v>1635</v>
      </c>
      <c r="O396" s="16" t="s">
        <v>1416</v>
      </c>
      <c r="P396" s="16"/>
    </row>
    <row r="397" ht="55" customHeight="1" spans="1:16">
      <c r="A397" s="12">
        <v>393</v>
      </c>
      <c r="B397" s="16" t="s">
        <v>20</v>
      </c>
      <c r="C397" s="16" t="s">
        <v>1618</v>
      </c>
      <c r="D397" s="16" t="s">
        <v>1636</v>
      </c>
      <c r="E397" s="16" t="s">
        <v>1637</v>
      </c>
      <c r="F397" s="17">
        <v>28</v>
      </c>
      <c r="G397" s="17">
        <v>28</v>
      </c>
      <c r="H397" s="17"/>
      <c r="I397" s="16" t="s">
        <v>1638</v>
      </c>
      <c r="J397" s="16">
        <v>2026</v>
      </c>
      <c r="K397" s="18" t="s">
        <v>214</v>
      </c>
      <c r="L397" s="16">
        <v>280</v>
      </c>
      <c r="M397" s="16" t="s">
        <v>1639</v>
      </c>
      <c r="N397" s="16" t="s">
        <v>1640</v>
      </c>
      <c r="O397" s="16" t="s">
        <v>1416</v>
      </c>
      <c r="P397" s="16"/>
    </row>
    <row r="398" ht="55" customHeight="1" spans="1:16">
      <c r="A398" s="12">
        <v>394</v>
      </c>
      <c r="B398" s="16" t="s">
        <v>20</v>
      </c>
      <c r="C398" s="16" t="s">
        <v>1618</v>
      </c>
      <c r="D398" s="16" t="s">
        <v>1641</v>
      </c>
      <c r="E398" s="16" t="s">
        <v>1642</v>
      </c>
      <c r="F398" s="17">
        <v>50</v>
      </c>
      <c r="G398" s="17">
        <v>50</v>
      </c>
      <c r="H398" s="17"/>
      <c r="I398" s="16" t="s">
        <v>1621</v>
      </c>
      <c r="J398" s="16">
        <v>2026</v>
      </c>
      <c r="K398" s="18" t="s">
        <v>214</v>
      </c>
      <c r="L398" s="16">
        <v>126</v>
      </c>
      <c r="M398" s="16" t="s">
        <v>1643</v>
      </c>
      <c r="N398" s="16" t="s">
        <v>1644</v>
      </c>
      <c r="O398" s="16" t="s">
        <v>1416</v>
      </c>
      <c r="P398" s="16"/>
    </row>
    <row r="399" ht="55" customHeight="1" spans="1:16">
      <c r="A399" s="12">
        <v>395</v>
      </c>
      <c r="B399" s="16" t="s">
        <v>20</v>
      </c>
      <c r="C399" s="16" t="s">
        <v>1618</v>
      </c>
      <c r="D399" s="16" t="s">
        <v>1645</v>
      </c>
      <c r="E399" s="16" t="s">
        <v>1646</v>
      </c>
      <c r="F399" s="17">
        <v>35</v>
      </c>
      <c r="G399" s="17">
        <v>35</v>
      </c>
      <c r="H399" s="17"/>
      <c r="I399" s="16" t="s">
        <v>1621</v>
      </c>
      <c r="J399" s="16">
        <v>2026</v>
      </c>
      <c r="K399" s="18" t="s">
        <v>214</v>
      </c>
      <c r="L399" s="16">
        <v>200</v>
      </c>
      <c r="M399" s="16" t="s">
        <v>1647</v>
      </c>
      <c r="N399" s="16" t="s">
        <v>1648</v>
      </c>
      <c r="O399" s="16" t="s">
        <v>1416</v>
      </c>
      <c r="P399" s="16"/>
    </row>
    <row r="400" ht="55" customHeight="1" spans="1:16">
      <c r="A400" s="12">
        <v>396</v>
      </c>
      <c r="B400" s="16" t="s">
        <v>20</v>
      </c>
      <c r="C400" s="16" t="s">
        <v>1649</v>
      </c>
      <c r="D400" s="16" t="s">
        <v>1650</v>
      </c>
      <c r="E400" s="16" t="s">
        <v>1651</v>
      </c>
      <c r="F400" s="17">
        <v>42</v>
      </c>
      <c r="G400" s="17">
        <v>42</v>
      </c>
      <c r="H400" s="17"/>
      <c r="I400" s="16" t="s">
        <v>563</v>
      </c>
      <c r="J400" s="16">
        <v>2026</v>
      </c>
      <c r="K400" s="18" t="s">
        <v>214</v>
      </c>
      <c r="L400" s="16">
        <v>168</v>
      </c>
      <c r="M400" s="16" t="s">
        <v>1652</v>
      </c>
      <c r="N400" s="16" t="s">
        <v>1653</v>
      </c>
      <c r="O400" s="16" t="s">
        <v>1416</v>
      </c>
      <c r="P400" s="16"/>
    </row>
    <row r="401" ht="55" customHeight="1" spans="1:16">
      <c r="A401" s="12">
        <v>397</v>
      </c>
      <c r="B401" s="16" t="s">
        <v>20</v>
      </c>
      <c r="C401" s="16" t="s">
        <v>1654</v>
      </c>
      <c r="D401" s="16" t="s">
        <v>1655</v>
      </c>
      <c r="E401" s="16" t="s">
        <v>1656</v>
      </c>
      <c r="F401" s="17">
        <v>30</v>
      </c>
      <c r="G401" s="17">
        <v>30</v>
      </c>
      <c r="H401" s="17"/>
      <c r="I401" s="16" t="s">
        <v>1638</v>
      </c>
      <c r="J401" s="16">
        <v>2026</v>
      </c>
      <c r="K401" s="18" t="s">
        <v>214</v>
      </c>
      <c r="L401" s="16">
        <v>200</v>
      </c>
      <c r="M401" s="16" t="s">
        <v>1657</v>
      </c>
      <c r="N401" s="16" t="s">
        <v>1630</v>
      </c>
      <c r="O401" s="16" t="s">
        <v>1416</v>
      </c>
      <c r="P401" s="16"/>
    </row>
    <row r="402" ht="55" customHeight="1" spans="1:16">
      <c r="A402" s="12">
        <v>398</v>
      </c>
      <c r="B402" s="16" t="s">
        <v>20</v>
      </c>
      <c r="C402" s="16" t="s">
        <v>1618</v>
      </c>
      <c r="D402" s="16" t="s">
        <v>1658</v>
      </c>
      <c r="E402" s="16" t="s">
        <v>1659</v>
      </c>
      <c r="F402" s="17">
        <v>50</v>
      </c>
      <c r="G402" s="17">
        <v>50</v>
      </c>
      <c r="H402" s="17"/>
      <c r="I402" s="16" t="s">
        <v>1621</v>
      </c>
      <c r="J402" s="16">
        <v>2026</v>
      </c>
      <c r="K402" s="18" t="s">
        <v>214</v>
      </c>
      <c r="L402" s="16">
        <v>250</v>
      </c>
      <c r="M402" s="16" t="s">
        <v>1660</v>
      </c>
      <c r="N402" s="16" t="s">
        <v>1661</v>
      </c>
      <c r="O402" s="16" t="s">
        <v>1416</v>
      </c>
      <c r="P402" s="16"/>
    </row>
    <row r="403" ht="55" customHeight="1" spans="1:16">
      <c r="A403" s="12">
        <v>399</v>
      </c>
      <c r="B403" s="12" t="s">
        <v>509</v>
      </c>
      <c r="C403" s="16" t="s">
        <v>1662</v>
      </c>
      <c r="D403" s="16" t="s">
        <v>135</v>
      </c>
      <c r="E403" s="16" t="s">
        <v>1663</v>
      </c>
      <c r="F403" s="17">
        <v>90</v>
      </c>
      <c r="G403" s="17">
        <v>90</v>
      </c>
      <c r="H403" s="17"/>
      <c r="I403" s="16" t="s">
        <v>153</v>
      </c>
      <c r="J403" s="16">
        <v>2026</v>
      </c>
      <c r="K403" s="18" t="s">
        <v>128</v>
      </c>
      <c r="L403" s="16">
        <v>184</v>
      </c>
      <c r="M403" s="16" t="s">
        <v>1664</v>
      </c>
      <c r="N403" s="16" t="s">
        <v>1665</v>
      </c>
      <c r="O403" s="16" t="s">
        <v>1416</v>
      </c>
      <c r="P403" s="16"/>
    </row>
    <row r="404" ht="55" customHeight="1" spans="1:16">
      <c r="A404" s="12">
        <v>400</v>
      </c>
      <c r="B404" s="12" t="s">
        <v>509</v>
      </c>
      <c r="C404" s="16" t="s">
        <v>1539</v>
      </c>
      <c r="D404" s="16" t="s">
        <v>1666</v>
      </c>
      <c r="E404" s="16" t="s">
        <v>1667</v>
      </c>
      <c r="F404" s="17">
        <v>35</v>
      </c>
      <c r="G404" s="17">
        <v>35</v>
      </c>
      <c r="H404" s="17"/>
      <c r="I404" s="16" t="s">
        <v>153</v>
      </c>
      <c r="J404" s="16">
        <v>2026</v>
      </c>
      <c r="K404" s="18" t="s">
        <v>128</v>
      </c>
      <c r="L404" s="16">
        <v>80</v>
      </c>
      <c r="M404" s="16" t="s">
        <v>1668</v>
      </c>
      <c r="N404" s="16" t="s">
        <v>1669</v>
      </c>
      <c r="O404" s="16" t="s">
        <v>1416</v>
      </c>
      <c r="P404" s="16"/>
    </row>
    <row r="405" ht="55" customHeight="1" spans="1:16">
      <c r="A405" s="12">
        <v>401</v>
      </c>
      <c r="B405" s="12" t="s">
        <v>509</v>
      </c>
      <c r="C405" s="16" t="s">
        <v>1539</v>
      </c>
      <c r="D405" s="12" t="s">
        <v>738</v>
      </c>
      <c r="E405" s="16" t="s">
        <v>1670</v>
      </c>
      <c r="F405" s="17">
        <v>25</v>
      </c>
      <c r="G405" s="17">
        <v>25</v>
      </c>
      <c r="H405" s="17"/>
      <c r="I405" s="16" t="s">
        <v>153</v>
      </c>
      <c r="J405" s="16">
        <v>2026</v>
      </c>
      <c r="K405" s="18" t="s">
        <v>128</v>
      </c>
      <c r="L405" s="16">
        <v>65</v>
      </c>
      <c r="M405" s="16" t="s">
        <v>1671</v>
      </c>
      <c r="N405" s="16" t="s">
        <v>1672</v>
      </c>
      <c r="O405" s="16" t="s">
        <v>1416</v>
      </c>
      <c r="P405" s="16"/>
    </row>
    <row r="406" ht="55" customHeight="1" spans="1:16">
      <c r="A406" s="12">
        <v>402</v>
      </c>
      <c r="B406" s="12" t="s">
        <v>509</v>
      </c>
      <c r="C406" s="16" t="s">
        <v>1539</v>
      </c>
      <c r="D406" s="16" t="s">
        <v>131</v>
      </c>
      <c r="E406" s="16" t="s">
        <v>1673</v>
      </c>
      <c r="F406" s="17">
        <v>20</v>
      </c>
      <c r="G406" s="17">
        <v>20</v>
      </c>
      <c r="H406" s="17"/>
      <c r="I406" s="16" t="s">
        <v>153</v>
      </c>
      <c r="J406" s="16">
        <v>2026</v>
      </c>
      <c r="K406" s="16" t="s">
        <v>128</v>
      </c>
      <c r="L406" s="16">
        <v>68</v>
      </c>
      <c r="M406" s="16" t="s">
        <v>1674</v>
      </c>
      <c r="N406" s="16" t="s">
        <v>1675</v>
      </c>
      <c r="O406" s="16" t="s">
        <v>1416</v>
      </c>
      <c r="P406" s="16"/>
    </row>
    <row r="407" ht="55" customHeight="1" spans="1:16">
      <c r="A407" s="12">
        <v>403</v>
      </c>
      <c r="B407" s="16" t="s">
        <v>20</v>
      </c>
      <c r="C407" s="16" t="s">
        <v>1539</v>
      </c>
      <c r="D407" s="16" t="s">
        <v>1676</v>
      </c>
      <c r="E407" s="16" t="s">
        <v>1677</v>
      </c>
      <c r="F407" s="17">
        <v>20</v>
      </c>
      <c r="G407" s="17">
        <v>20</v>
      </c>
      <c r="H407" s="17"/>
      <c r="I407" s="16" t="s">
        <v>153</v>
      </c>
      <c r="J407" s="16">
        <v>2026</v>
      </c>
      <c r="K407" s="18" t="s">
        <v>128</v>
      </c>
      <c r="L407" s="16">
        <v>57</v>
      </c>
      <c r="M407" s="16" t="s">
        <v>1678</v>
      </c>
      <c r="N407" s="16" t="s">
        <v>1679</v>
      </c>
      <c r="O407" s="16" t="s">
        <v>1416</v>
      </c>
      <c r="P407" s="16"/>
    </row>
    <row r="408" ht="55" customHeight="1" spans="1:16">
      <c r="A408" s="12">
        <v>404</v>
      </c>
      <c r="B408" s="16" t="s">
        <v>20</v>
      </c>
      <c r="C408" s="16" t="s">
        <v>1539</v>
      </c>
      <c r="D408" s="16" t="s">
        <v>1680</v>
      </c>
      <c r="E408" s="16" t="s">
        <v>1681</v>
      </c>
      <c r="F408" s="17">
        <v>70</v>
      </c>
      <c r="G408" s="17">
        <v>70</v>
      </c>
      <c r="H408" s="17"/>
      <c r="I408" s="16" t="s">
        <v>153</v>
      </c>
      <c r="J408" s="16">
        <v>2026</v>
      </c>
      <c r="K408" s="18" t="s">
        <v>128</v>
      </c>
      <c r="L408" s="16">
        <v>91</v>
      </c>
      <c r="M408" s="16" t="s">
        <v>1682</v>
      </c>
      <c r="N408" s="16" t="s">
        <v>1683</v>
      </c>
      <c r="O408" s="16" t="s">
        <v>1416</v>
      </c>
      <c r="P408" s="16"/>
    </row>
    <row r="409" ht="55" customHeight="1" spans="1:16">
      <c r="A409" s="12">
        <v>405</v>
      </c>
      <c r="B409" s="16" t="s">
        <v>20</v>
      </c>
      <c r="C409" s="16" t="s">
        <v>1539</v>
      </c>
      <c r="D409" s="16" t="s">
        <v>1684</v>
      </c>
      <c r="E409" s="16" t="s">
        <v>1685</v>
      </c>
      <c r="F409" s="17">
        <v>20</v>
      </c>
      <c r="G409" s="17">
        <v>20</v>
      </c>
      <c r="H409" s="17"/>
      <c r="I409" s="16" t="s">
        <v>153</v>
      </c>
      <c r="J409" s="16">
        <v>2026</v>
      </c>
      <c r="K409" s="18" t="s">
        <v>128</v>
      </c>
      <c r="L409" s="16">
        <v>45</v>
      </c>
      <c r="M409" s="16" t="s">
        <v>1686</v>
      </c>
      <c r="N409" s="16" t="s">
        <v>1687</v>
      </c>
      <c r="O409" s="16" t="s">
        <v>1416</v>
      </c>
      <c r="P409" s="16"/>
    </row>
    <row r="410" ht="55" customHeight="1" spans="1:16">
      <c r="A410" s="12">
        <v>406</v>
      </c>
      <c r="B410" s="16" t="s">
        <v>20</v>
      </c>
      <c r="C410" s="16" t="s">
        <v>1539</v>
      </c>
      <c r="D410" s="16" t="s">
        <v>1688</v>
      </c>
      <c r="E410" s="16" t="s">
        <v>1689</v>
      </c>
      <c r="F410" s="17">
        <v>20</v>
      </c>
      <c r="G410" s="17">
        <v>20</v>
      </c>
      <c r="H410" s="17"/>
      <c r="I410" s="16" t="s">
        <v>153</v>
      </c>
      <c r="J410" s="16">
        <v>2026</v>
      </c>
      <c r="K410" s="18" t="s">
        <v>128</v>
      </c>
      <c r="L410" s="16">
        <v>42</v>
      </c>
      <c r="M410" s="16" t="s">
        <v>1690</v>
      </c>
      <c r="N410" s="16" t="s">
        <v>1691</v>
      </c>
      <c r="O410" s="16" t="s">
        <v>1416</v>
      </c>
      <c r="P410" s="16"/>
    </row>
    <row r="411" ht="55" customHeight="1" spans="1:16">
      <c r="A411" s="12">
        <v>407</v>
      </c>
      <c r="B411" s="16" t="s">
        <v>20</v>
      </c>
      <c r="C411" s="16" t="s">
        <v>1539</v>
      </c>
      <c r="D411" s="16" t="s">
        <v>1692</v>
      </c>
      <c r="E411" s="16" t="s">
        <v>1693</v>
      </c>
      <c r="F411" s="17">
        <v>20</v>
      </c>
      <c r="G411" s="17">
        <v>20</v>
      </c>
      <c r="H411" s="17"/>
      <c r="I411" s="16" t="s">
        <v>153</v>
      </c>
      <c r="J411" s="16">
        <v>2026</v>
      </c>
      <c r="K411" s="18" t="s">
        <v>128</v>
      </c>
      <c r="L411" s="16">
        <v>58</v>
      </c>
      <c r="M411" s="16" t="s">
        <v>1694</v>
      </c>
      <c r="N411" s="16" t="s">
        <v>1695</v>
      </c>
      <c r="O411" s="16" t="s">
        <v>1416</v>
      </c>
      <c r="P411" s="16"/>
    </row>
    <row r="412" ht="55" customHeight="1" spans="1:16">
      <c r="A412" s="12">
        <v>408</v>
      </c>
      <c r="B412" s="16" t="s">
        <v>20</v>
      </c>
      <c r="C412" s="16" t="s">
        <v>1539</v>
      </c>
      <c r="D412" s="16" t="s">
        <v>1696</v>
      </c>
      <c r="E412" s="16" t="s">
        <v>1697</v>
      </c>
      <c r="F412" s="17">
        <v>20</v>
      </c>
      <c r="G412" s="17">
        <v>20</v>
      </c>
      <c r="H412" s="17"/>
      <c r="I412" s="16" t="s">
        <v>153</v>
      </c>
      <c r="J412" s="16">
        <v>2026</v>
      </c>
      <c r="K412" s="18" t="s">
        <v>128</v>
      </c>
      <c r="L412" s="16">
        <v>60</v>
      </c>
      <c r="M412" s="16" t="s">
        <v>1698</v>
      </c>
      <c r="N412" s="16" t="s">
        <v>1695</v>
      </c>
      <c r="O412" s="16" t="s">
        <v>1416</v>
      </c>
      <c r="P412" s="16"/>
    </row>
    <row r="413" ht="77" customHeight="1" spans="1:16">
      <c r="A413" s="12">
        <v>409</v>
      </c>
      <c r="B413" s="16" t="s">
        <v>509</v>
      </c>
      <c r="C413" s="16" t="s">
        <v>1699</v>
      </c>
      <c r="D413" s="16" t="s">
        <v>1700</v>
      </c>
      <c r="E413" s="16" t="s">
        <v>1701</v>
      </c>
      <c r="F413" s="17">
        <v>32</v>
      </c>
      <c r="G413" s="17">
        <v>32</v>
      </c>
      <c r="H413" s="17"/>
      <c r="I413" s="16" t="s">
        <v>153</v>
      </c>
      <c r="J413" s="16">
        <v>2026</v>
      </c>
      <c r="K413" s="16" t="s">
        <v>441</v>
      </c>
      <c r="L413" s="16">
        <v>200</v>
      </c>
      <c r="M413" s="16" t="s">
        <v>1702</v>
      </c>
      <c r="N413" s="16" t="s">
        <v>1703</v>
      </c>
      <c r="O413" s="16" t="s">
        <v>1416</v>
      </c>
      <c r="P413" s="16"/>
    </row>
    <row r="414" ht="65" customHeight="1" spans="1:16">
      <c r="A414" s="12">
        <v>410</v>
      </c>
      <c r="B414" s="16" t="s">
        <v>509</v>
      </c>
      <c r="C414" s="16" t="s">
        <v>1699</v>
      </c>
      <c r="D414" s="16" t="s">
        <v>1704</v>
      </c>
      <c r="E414" s="16" t="s">
        <v>1705</v>
      </c>
      <c r="F414" s="17">
        <v>32</v>
      </c>
      <c r="G414" s="17">
        <v>32</v>
      </c>
      <c r="H414" s="17"/>
      <c r="I414" s="16" t="s">
        <v>153</v>
      </c>
      <c r="J414" s="16">
        <v>2026</v>
      </c>
      <c r="K414" s="16" t="s">
        <v>441</v>
      </c>
      <c r="L414" s="16">
        <v>210</v>
      </c>
      <c r="M414" s="16" t="s">
        <v>1706</v>
      </c>
      <c r="N414" s="16" t="s">
        <v>1707</v>
      </c>
      <c r="O414" s="16" t="s">
        <v>1416</v>
      </c>
      <c r="P414" s="16"/>
    </row>
    <row r="415" ht="65" customHeight="1" spans="1:16">
      <c r="A415" s="12">
        <v>411</v>
      </c>
      <c r="B415" s="16" t="s">
        <v>509</v>
      </c>
      <c r="C415" s="16" t="s">
        <v>1699</v>
      </c>
      <c r="D415" s="16" t="s">
        <v>1708</v>
      </c>
      <c r="E415" s="16" t="s">
        <v>1709</v>
      </c>
      <c r="F415" s="17">
        <v>20</v>
      </c>
      <c r="G415" s="17">
        <v>20</v>
      </c>
      <c r="H415" s="17"/>
      <c r="I415" s="16" t="s">
        <v>153</v>
      </c>
      <c r="J415" s="16">
        <v>2026</v>
      </c>
      <c r="K415" s="16" t="s">
        <v>441</v>
      </c>
      <c r="L415" s="16">
        <v>420</v>
      </c>
      <c r="M415" s="16" t="s">
        <v>1710</v>
      </c>
      <c r="N415" s="16" t="s">
        <v>1711</v>
      </c>
      <c r="O415" s="16" t="s">
        <v>1416</v>
      </c>
      <c r="P415" s="16"/>
    </row>
    <row r="416" ht="65" customHeight="1" spans="1:16">
      <c r="A416" s="12">
        <v>412</v>
      </c>
      <c r="B416" s="16" t="s">
        <v>509</v>
      </c>
      <c r="C416" s="16" t="s">
        <v>1699</v>
      </c>
      <c r="D416" s="16" t="s">
        <v>1712</v>
      </c>
      <c r="E416" s="16" t="s">
        <v>1713</v>
      </c>
      <c r="F416" s="17">
        <v>32</v>
      </c>
      <c r="G416" s="17">
        <v>32</v>
      </c>
      <c r="H416" s="17"/>
      <c r="I416" s="16" t="s">
        <v>153</v>
      </c>
      <c r="J416" s="16">
        <v>2026</v>
      </c>
      <c r="K416" s="16" t="s">
        <v>441</v>
      </c>
      <c r="L416" s="16">
        <v>382</v>
      </c>
      <c r="M416" s="16" t="s">
        <v>1714</v>
      </c>
      <c r="N416" s="16" t="s">
        <v>1715</v>
      </c>
      <c r="O416" s="16" t="s">
        <v>1416</v>
      </c>
      <c r="P416" s="16"/>
    </row>
    <row r="417" ht="78" customHeight="1" spans="1:16">
      <c r="A417" s="12">
        <v>413</v>
      </c>
      <c r="B417" s="16" t="s">
        <v>509</v>
      </c>
      <c r="C417" s="16" t="s">
        <v>1699</v>
      </c>
      <c r="D417" s="16" t="s">
        <v>1716</v>
      </c>
      <c r="E417" s="16" t="s">
        <v>1717</v>
      </c>
      <c r="F417" s="17">
        <v>26</v>
      </c>
      <c r="G417" s="17">
        <v>26</v>
      </c>
      <c r="H417" s="17"/>
      <c r="I417" s="16" t="s">
        <v>153</v>
      </c>
      <c r="J417" s="16">
        <v>2026</v>
      </c>
      <c r="K417" s="16" t="s">
        <v>441</v>
      </c>
      <c r="L417" s="16">
        <v>249</v>
      </c>
      <c r="M417" s="16" t="s">
        <v>1718</v>
      </c>
      <c r="N417" s="16" t="s">
        <v>1719</v>
      </c>
      <c r="O417" s="16" t="s">
        <v>1416</v>
      </c>
      <c r="P417" s="16"/>
    </row>
    <row r="418" ht="78" customHeight="1" spans="1:16">
      <c r="A418" s="12">
        <v>414</v>
      </c>
      <c r="B418" s="16" t="s">
        <v>509</v>
      </c>
      <c r="C418" s="16" t="s">
        <v>1699</v>
      </c>
      <c r="D418" s="16" t="s">
        <v>1720</v>
      </c>
      <c r="E418" s="16" t="s">
        <v>1721</v>
      </c>
      <c r="F418" s="17">
        <v>28</v>
      </c>
      <c r="G418" s="17">
        <v>28</v>
      </c>
      <c r="H418" s="17"/>
      <c r="I418" s="16" t="s">
        <v>153</v>
      </c>
      <c r="J418" s="16">
        <v>2026</v>
      </c>
      <c r="K418" s="16" t="s">
        <v>441</v>
      </c>
      <c r="L418" s="16">
        <v>285</v>
      </c>
      <c r="M418" s="16" t="s">
        <v>1722</v>
      </c>
      <c r="N418" s="16" t="s">
        <v>1723</v>
      </c>
      <c r="O418" s="16" t="s">
        <v>1416</v>
      </c>
      <c r="P418" s="16"/>
    </row>
    <row r="419" ht="65" customHeight="1" spans="1:16">
      <c r="A419" s="12">
        <v>415</v>
      </c>
      <c r="B419" s="16" t="s">
        <v>20</v>
      </c>
      <c r="C419" s="16" t="s">
        <v>1724</v>
      </c>
      <c r="D419" s="16" t="s">
        <v>1725</v>
      </c>
      <c r="E419" s="16" t="s">
        <v>1726</v>
      </c>
      <c r="F419" s="17">
        <v>12</v>
      </c>
      <c r="G419" s="17">
        <v>12</v>
      </c>
      <c r="H419" s="17"/>
      <c r="I419" s="16" t="s">
        <v>24</v>
      </c>
      <c r="J419" s="16">
        <v>2026</v>
      </c>
      <c r="K419" s="16" t="s">
        <v>441</v>
      </c>
      <c r="L419" s="16">
        <v>386</v>
      </c>
      <c r="M419" s="16" t="s">
        <v>1727</v>
      </c>
      <c r="N419" s="16" t="s">
        <v>1728</v>
      </c>
      <c r="O419" s="16" t="s">
        <v>1416</v>
      </c>
      <c r="P419" s="16"/>
    </row>
    <row r="420" ht="65" customHeight="1" spans="1:16">
      <c r="A420" s="12">
        <v>416</v>
      </c>
      <c r="B420" s="16" t="s">
        <v>20</v>
      </c>
      <c r="C420" s="16" t="s">
        <v>1724</v>
      </c>
      <c r="D420" s="16" t="s">
        <v>1729</v>
      </c>
      <c r="E420" s="16" t="s">
        <v>1730</v>
      </c>
      <c r="F420" s="17">
        <v>30</v>
      </c>
      <c r="G420" s="17">
        <v>30</v>
      </c>
      <c r="H420" s="17"/>
      <c r="I420" s="16" t="s">
        <v>24</v>
      </c>
      <c r="J420" s="16">
        <v>2026</v>
      </c>
      <c r="K420" s="16" t="s">
        <v>441</v>
      </c>
      <c r="L420" s="16">
        <v>308</v>
      </c>
      <c r="M420" s="16" t="s">
        <v>1731</v>
      </c>
      <c r="N420" s="16" t="s">
        <v>1732</v>
      </c>
      <c r="O420" s="16" t="s">
        <v>1416</v>
      </c>
      <c r="P420" s="16"/>
    </row>
    <row r="421" ht="65" customHeight="1" spans="1:16">
      <c r="A421" s="12">
        <v>417</v>
      </c>
      <c r="B421" s="16" t="s">
        <v>20</v>
      </c>
      <c r="C421" s="16" t="s">
        <v>1724</v>
      </c>
      <c r="D421" s="16" t="s">
        <v>1733</v>
      </c>
      <c r="E421" s="16" t="s">
        <v>1734</v>
      </c>
      <c r="F421" s="17">
        <v>22</v>
      </c>
      <c r="G421" s="17">
        <v>22</v>
      </c>
      <c r="H421" s="17"/>
      <c r="I421" s="16" t="s">
        <v>24</v>
      </c>
      <c r="J421" s="16">
        <v>2026</v>
      </c>
      <c r="K421" s="16" t="s">
        <v>441</v>
      </c>
      <c r="L421" s="16">
        <v>580</v>
      </c>
      <c r="M421" s="16" t="s">
        <v>1735</v>
      </c>
      <c r="N421" s="16" t="s">
        <v>1736</v>
      </c>
      <c r="O421" s="16" t="s">
        <v>1416</v>
      </c>
      <c r="P421" s="16"/>
    </row>
    <row r="422" ht="65" customHeight="1" spans="1:16">
      <c r="A422" s="12">
        <v>418</v>
      </c>
      <c r="B422" s="16" t="s">
        <v>20</v>
      </c>
      <c r="C422" s="16" t="s">
        <v>1724</v>
      </c>
      <c r="D422" s="16" t="s">
        <v>1737</v>
      </c>
      <c r="E422" s="16" t="s">
        <v>1738</v>
      </c>
      <c r="F422" s="17">
        <v>16</v>
      </c>
      <c r="G422" s="17">
        <v>16</v>
      </c>
      <c r="H422" s="17"/>
      <c r="I422" s="16" t="s">
        <v>24</v>
      </c>
      <c r="J422" s="16">
        <v>2026</v>
      </c>
      <c r="K422" s="16" t="s">
        <v>441</v>
      </c>
      <c r="L422" s="16">
        <v>280</v>
      </c>
      <c r="M422" s="16" t="s">
        <v>1739</v>
      </c>
      <c r="N422" s="16" t="s">
        <v>1740</v>
      </c>
      <c r="O422" s="16" t="s">
        <v>1416</v>
      </c>
      <c r="P422" s="16"/>
    </row>
    <row r="423" ht="65" customHeight="1" spans="1:16">
      <c r="A423" s="12">
        <v>419</v>
      </c>
      <c r="B423" s="16" t="s">
        <v>20</v>
      </c>
      <c r="C423" s="16" t="s">
        <v>1724</v>
      </c>
      <c r="D423" s="16" t="s">
        <v>1741</v>
      </c>
      <c r="E423" s="16" t="s">
        <v>1742</v>
      </c>
      <c r="F423" s="17">
        <v>28</v>
      </c>
      <c r="G423" s="17">
        <v>28</v>
      </c>
      <c r="H423" s="17"/>
      <c r="I423" s="16" t="s">
        <v>24</v>
      </c>
      <c r="J423" s="16">
        <v>2026</v>
      </c>
      <c r="K423" s="16" t="s">
        <v>441</v>
      </c>
      <c r="L423" s="16">
        <v>960</v>
      </c>
      <c r="M423" s="16" t="s">
        <v>1743</v>
      </c>
      <c r="N423" s="16" t="s">
        <v>1744</v>
      </c>
      <c r="O423" s="16" t="s">
        <v>1416</v>
      </c>
      <c r="P423" s="16"/>
    </row>
    <row r="424" ht="65" customHeight="1" spans="1:16">
      <c r="A424" s="12">
        <v>420</v>
      </c>
      <c r="B424" s="16" t="s">
        <v>20</v>
      </c>
      <c r="C424" s="16" t="s">
        <v>1745</v>
      </c>
      <c r="D424" s="16" t="s">
        <v>1746</v>
      </c>
      <c r="E424" s="16" t="s">
        <v>1747</v>
      </c>
      <c r="F424" s="17">
        <v>40</v>
      </c>
      <c r="G424" s="17">
        <v>40</v>
      </c>
      <c r="H424" s="17"/>
      <c r="I424" s="16" t="s">
        <v>24</v>
      </c>
      <c r="J424" s="16" t="s">
        <v>1349</v>
      </c>
      <c r="K424" s="16" t="s">
        <v>108</v>
      </c>
      <c r="L424" s="16">
        <v>986</v>
      </c>
      <c r="M424" s="16" t="s">
        <v>1748</v>
      </c>
      <c r="N424" s="16" t="s">
        <v>1749</v>
      </c>
      <c r="O424" s="16" t="s">
        <v>1416</v>
      </c>
      <c r="P424" s="16"/>
    </row>
    <row r="425" ht="65" customHeight="1" spans="1:16">
      <c r="A425" s="12">
        <v>421</v>
      </c>
      <c r="B425" s="16" t="s">
        <v>509</v>
      </c>
      <c r="C425" s="16" t="s">
        <v>1539</v>
      </c>
      <c r="D425" s="16" t="s">
        <v>1750</v>
      </c>
      <c r="E425" s="16" t="s">
        <v>1751</v>
      </c>
      <c r="F425" s="17">
        <v>32</v>
      </c>
      <c r="G425" s="17">
        <v>32</v>
      </c>
      <c r="H425" s="17"/>
      <c r="I425" s="16" t="s">
        <v>24</v>
      </c>
      <c r="J425" s="16" t="s">
        <v>1349</v>
      </c>
      <c r="K425" s="16" t="s">
        <v>108</v>
      </c>
      <c r="L425" s="16">
        <v>205</v>
      </c>
      <c r="M425" s="16" t="s">
        <v>1752</v>
      </c>
      <c r="N425" s="16" t="s">
        <v>1753</v>
      </c>
      <c r="O425" s="16" t="s">
        <v>1416</v>
      </c>
      <c r="P425" s="16"/>
    </row>
    <row r="426" ht="65" customHeight="1" spans="1:16">
      <c r="A426" s="12">
        <v>422</v>
      </c>
      <c r="B426" s="16" t="s">
        <v>509</v>
      </c>
      <c r="C426" s="16" t="s">
        <v>1539</v>
      </c>
      <c r="D426" s="16" t="s">
        <v>1183</v>
      </c>
      <c r="E426" s="16" t="s">
        <v>1754</v>
      </c>
      <c r="F426" s="17">
        <v>29</v>
      </c>
      <c r="G426" s="17">
        <v>29</v>
      </c>
      <c r="H426" s="17"/>
      <c r="I426" s="16" t="s">
        <v>24</v>
      </c>
      <c r="J426" s="16" t="s">
        <v>1349</v>
      </c>
      <c r="K426" s="16" t="s">
        <v>108</v>
      </c>
      <c r="L426" s="16">
        <v>148</v>
      </c>
      <c r="M426" s="16" t="s">
        <v>1755</v>
      </c>
      <c r="N426" s="16" t="s">
        <v>1756</v>
      </c>
      <c r="O426" s="16" t="s">
        <v>1416</v>
      </c>
      <c r="P426" s="16"/>
    </row>
    <row r="427" ht="65" customHeight="1" spans="1:16">
      <c r="A427" s="12">
        <v>423</v>
      </c>
      <c r="B427" s="16" t="s">
        <v>509</v>
      </c>
      <c r="C427" s="16" t="s">
        <v>1539</v>
      </c>
      <c r="D427" s="16" t="s">
        <v>1757</v>
      </c>
      <c r="E427" s="16" t="s">
        <v>1758</v>
      </c>
      <c r="F427" s="17">
        <v>25</v>
      </c>
      <c r="G427" s="17">
        <v>25</v>
      </c>
      <c r="H427" s="17"/>
      <c r="I427" s="16" t="s">
        <v>24</v>
      </c>
      <c r="J427" s="16" t="s">
        <v>1349</v>
      </c>
      <c r="K427" s="16" t="s">
        <v>108</v>
      </c>
      <c r="L427" s="16">
        <v>245</v>
      </c>
      <c r="M427" s="16" t="s">
        <v>1759</v>
      </c>
      <c r="N427" s="16" t="s">
        <v>1760</v>
      </c>
      <c r="O427" s="16" t="s">
        <v>1416</v>
      </c>
      <c r="P427" s="16"/>
    </row>
    <row r="428" ht="65" customHeight="1" spans="1:16">
      <c r="A428" s="12">
        <v>424</v>
      </c>
      <c r="B428" s="16" t="s">
        <v>509</v>
      </c>
      <c r="C428" s="16" t="s">
        <v>1539</v>
      </c>
      <c r="D428" s="16" t="s">
        <v>1761</v>
      </c>
      <c r="E428" s="16" t="s">
        <v>1762</v>
      </c>
      <c r="F428" s="17">
        <v>28</v>
      </c>
      <c r="G428" s="17">
        <v>28</v>
      </c>
      <c r="H428" s="17"/>
      <c r="I428" s="16" t="s">
        <v>24</v>
      </c>
      <c r="J428" s="16">
        <v>2026</v>
      </c>
      <c r="K428" s="16" t="s">
        <v>108</v>
      </c>
      <c r="L428" s="16">
        <v>125</v>
      </c>
      <c r="M428" s="16" t="s">
        <v>1763</v>
      </c>
      <c r="N428" s="16" t="s">
        <v>1764</v>
      </c>
      <c r="O428" s="16" t="s">
        <v>1416</v>
      </c>
      <c r="P428" s="16"/>
    </row>
    <row r="429" ht="65" customHeight="1" spans="1:16">
      <c r="A429" s="12">
        <v>425</v>
      </c>
      <c r="B429" s="16" t="s">
        <v>509</v>
      </c>
      <c r="C429" s="16" t="s">
        <v>1539</v>
      </c>
      <c r="D429" s="16" t="s">
        <v>1765</v>
      </c>
      <c r="E429" s="16" t="s">
        <v>1766</v>
      </c>
      <c r="F429" s="17">
        <v>27</v>
      </c>
      <c r="G429" s="17">
        <v>27</v>
      </c>
      <c r="H429" s="17"/>
      <c r="I429" s="16" t="s">
        <v>24</v>
      </c>
      <c r="J429" s="16" t="s">
        <v>1349</v>
      </c>
      <c r="K429" s="16" t="s">
        <v>108</v>
      </c>
      <c r="L429" s="16">
        <v>169</v>
      </c>
      <c r="M429" s="16" t="s">
        <v>1767</v>
      </c>
      <c r="N429" s="16" t="s">
        <v>1768</v>
      </c>
      <c r="O429" s="16" t="s">
        <v>1416</v>
      </c>
      <c r="P429" s="16"/>
    </row>
    <row r="430" ht="65" customHeight="1" spans="1:16">
      <c r="A430" s="12">
        <v>426</v>
      </c>
      <c r="B430" s="16" t="s">
        <v>509</v>
      </c>
      <c r="C430" s="16" t="s">
        <v>1539</v>
      </c>
      <c r="D430" s="16" t="s">
        <v>1769</v>
      </c>
      <c r="E430" s="16" t="s">
        <v>1770</v>
      </c>
      <c r="F430" s="17">
        <v>25</v>
      </c>
      <c r="G430" s="17">
        <v>25</v>
      </c>
      <c r="H430" s="17"/>
      <c r="I430" s="16" t="s">
        <v>24</v>
      </c>
      <c r="J430" s="16" t="s">
        <v>1349</v>
      </c>
      <c r="K430" s="16" t="s">
        <v>108</v>
      </c>
      <c r="L430" s="16">
        <v>108</v>
      </c>
      <c r="M430" s="16" t="s">
        <v>1771</v>
      </c>
      <c r="N430" s="16" t="s">
        <v>1772</v>
      </c>
      <c r="O430" s="16" t="s">
        <v>1416</v>
      </c>
      <c r="P430" s="16"/>
    </row>
    <row r="431" ht="65" customHeight="1" spans="1:16">
      <c r="A431" s="12">
        <v>427</v>
      </c>
      <c r="B431" s="16" t="s">
        <v>509</v>
      </c>
      <c r="C431" s="16" t="s">
        <v>1539</v>
      </c>
      <c r="D431" s="16" t="s">
        <v>1773</v>
      </c>
      <c r="E431" s="16" t="s">
        <v>1774</v>
      </c>
      <c r="F431" s="17">
        <v>24</v>
      </c>
      <c r="G431" s="17">
        <v>24</v>
      </c>
      <c r="H431" s="17"/>
      <c r="I431" s="16" t="s">
        <v>24</v>
      </c>
      <c r="J431" s="16" t="s">
        <v>1349</v>
      </c>
      <c r="K431" s="16" t="s">
        <v>108</v>
      </c>
      <c r="L431" s="16">
        <v>102</v>
      </c>
      <c r="M431" s="16" t="s">
        <v>1775</v>
      </c>
      <c r="N431" s="16" t="s">
        <v>1776</v>
      </c>
      <c r="O431" s="16" t="s">
        <v>1416</v>
      </c>
      <c r="P431" s="16"/>
    </row>
    <row r="432" ht="65" customHeight="1" spans="1:16">
      <c r="A432" s="12">
        <v>428</v>
      </c>
      <c r="B432" s="16" t="s">
        <v>509</v>
      </c>
      <c r="C432" s="16" t="s">
        <v>1539</v>
      </c>
      <c r="D432" s="16" t="s">
        <v>1777</v>
      </c>
      <c r="E432" s="16" t="s">
        <v>1778</v>
      </c>
      <c r="F432" s="17">
        <v>18</v>
      </c>
      <c r="G432" s="17">
        <v>18</v>
      </c>
      <c r="H432" s="17"/>
      <c r="I432" s="16" t="s">
        <v>24</v>
      </c>
      <c r="J432" s="16" t="s">
        <v>1349</v>
      </c>
      <c r="K432" s="16" t="s">
        <v>108</v>
      </c>
      <c r="L432" s="16">
        <v>92</v>
      </c>
      <c r="M432" s="16" t="s">
        <v>1779</v>
      </c>
      <c r="N432" s="16" t="s">
        <v>1780</v>
      </c>
      <c r="O432" s="16" t="s">
        <v>1416</v>
      </c>
      <c r="P432" s="16"/>
    </row>
    <row r="433" ht="65" customHeight="1" spans="1:16">
      <c r="A433" s="12">
        <v>429</v>
      </c>
      <c r="B433" s="16" t="s">
        <v>509</v>
      </c>
      <c r="C433" s="16" t="s">
        <v>1539</v>
      </c>
      <c r="D433" s="16" t="s">
        <v>1781</v>
      </c>
      <c r="E433" s="16" t="s">
        <v>1782</v>
      </c>
      <c r="F433" s="17">
        <v>19</v>
      </c>
      <c r="G433" s="17">
        <v>19</v>
      </c>
      <c r="H433" s="17"/>
      <c r="I433" s="16" t="s">
        <v>24</v>
      </c>
      <c r="J433" s="16" t="s">
        <v>1349</v>
      </c>
      <c r="K433" s="16" t="s">
        <v>108</v>
      </c>
      <c r="L433" s="16">
        <v>176</v>
      </c>
      <c r="M433" s="16" t="s">
        <v>1783</v>
      </c>
      <c r="N433" s="16" t="s">
        <v>1784</v>
      </c>
      <c r="O433" s="16" t="s">
        <v>1416</v>
      </c>
      <c r="P433" s="16"/>
    </row>
    <row r="434" ht="65" customHeight="1" spans="1:16">
      <c r="A434" s="12">
        <v>430</v>
      </c>
      <c r="B434" s="16" t="s">
        <v>20</v>
      </c>
      <c r="C434" s="16" t="s">
        <v>1588</v>
      </c>
      <c r="D434" s="16" t="s">
        <v>90</v>
      </c>
      <c r="E434" s="16" t="s">
        <v>1785</v>
      </c>
      <c r="F434" s="17">
        <v>42</v>
      </c>
      <c r="G434" s="17">
        <v>42</v>
      </c>
      <c r="H434" s="17"/>
      <c r="I434" s="16" t="s">
        <v>24</v>
      </c>
      <c r="J434" s="16" t="s">
        <v>1349</v>
      </c>
      <c r="K434" s="18" t="s">
        <v>86</v>
      </c>
      <c r="L434" s="16">
        <v>1795</v>
      </c>
      <c r="M434" s="16" t="s">
        <v>1786</v>
      </c>
      <c r="N434" s="16" t="s">
        <v>1787</v>
      </c>
      <c r="O434" s="16" t="s">
        <v>1416</v>
      </c>
      <c r="P434" s="16"/>
    </row>
    <row r="435" ht="65" customHeight="1" spans="1:16">
      <c r="A435" s="12">
        <v>431</v>
      </c>
      <c r="B435" s="16" t="s">
        <v>509</v>
      </c>
      <c r="C435" s="16" t="s">
        <v>1539</v>
      </c>
      <c r="D435" s="16" t="s">
        <v>1788</v>
      </c>
      <c r="E435" s="16" t="s">
        <v>1789</v>
      </c>
      <c r="F435" s="17">
        <v>35</v>
      </c>
      <c r="G435" s="17">
        <v>35</v>
      </c>
      <c r="H435" s="17"/>
      <c r="I435" s="16" t="s">
        <v>153</v>
      </c>
      <c r="J435" s="16" t="s">
        <v>1349</v>
      </c>
      <c r="K435" s="18" t="s">
        <v>86</v>
      </c>
      <c r="L435" s="16">
        <v>116</v>
      </c>
      <c r="M435" s="16" t="s">
        <v>1790</v>
      </c>
      <c r="N435" s="16" t="s">
        <v>1791</v>
      </c>
      <c r="O435" s="16" t="s">
        <v>1416</v>
      </c>
      <c r="P435" s="16"/>
    </row>
    <row r="436" ht="65" customHeight="1" spans="1:16">
      <c r="A436" s="12">
        <v>432</v>
      </c>
      <c r="B436" s="16" t="s">
        <v>509</v>
      </c>
      <c r="C436" s="16" t="s">
        <v>1539</v>
      </c>
      <c r="D436" s="16" t="s">
        <v>1792</v>
      </c>
      <c r="E436" s="16" t="s">
        <v>1793</v>
      </c>
      <c r="F436" s="17">
        <v>22</v>
      </c>
      <c r="G436" s="17">
        <v>22</v>
      </c>
      <c r="H436" s="17"/>
      <c r="I436" s="16" t="s">
        <v>153</v>
      </c>
      <c r="J436" s="16" t="s">
        <v>1349</v>
      </c>
      <c r="K436" s="18" t="s">
        <v>86</v>
      </c>
      <c r="L436" s="16">
        <v>96</v>
      </c>
      <c r="M436" s="16" t="s">
        <v>1794</v>
      </c>
      <c r="N436" s="16" t="s">
        <v>1795</v>
      </c>
      <c r="O436" s="16" t="s">
        <v>1416</v>
      </c>
      <c r="P436" s="16"/>
    </row>
    <row r="437" ht="65" customHeight="1" spans="1:16">
      <c r="A437" s="12">
        <v>433</v>
      </c>
      <c r="B437" s="16" t="s">
        <v>509</v>
      </c>
      <c r="C437" s="16" t="s">
        <v>1539</v>
      </c>
      <c r="D437" s="16" t="s">
        <v>1796</v>
      </c>
      <c r="E437" s="16" t="s">
        <v>1797</v>
      </c>
      <c r="F437" s="17">
        <v>20</v>
      </c>
      <c r="G437" s="17">
        <v>20</v>
      </c>
      <c r="H437" s="17"/>
      <c r="I437" s="16" t="s">
        <v>153</v>
      </c>
      <c r="J437" s="16" t="s">
        <v>1349</v>
      </c>
      <c r="K437" s="18" t="s">
        <v>86</v>
      </c>
      <c r="L437" s="16">
        <v>63</v>
      </c>
      <c r="M437" s="16" t="s">
        <v>1798</v>
      </c>
      <c r="N437" s="16" t="s">
        <v>1799</v>
      </c>
      <c r="O437" s="16" t="s">
        <v>1416</v>
      </c>
      <c r="P437" s="16"/>
    </row>
    <row r="438" ht="65" customHeight="1" spans="1:16">
      <c r="A438" s="12">
        <v>434</v>
      </c>
      <c r="B438" s="16" t="s">
        <v>509</v>
      </c>
      <c r="C438" s="16" t="s">
        <v>1539</v>
      </c>
      <c r="D438" s="16" t="s">
        <v>1800</v>
      </c>
      <c r="E438" s="16" t="s">
        <v>1801</v>
      </c>
      <c r="F438" s="17">
        <v>20</v>
      </c>
      <c r="G438" s="17">
        <v>20</v>
      </c>
      <c r="H438" s="17"/>
      <c r="I438" s="16" t="s">
        <v>1802</v>
      </c>
      <c r="J438" s="16" t="s">
        <v>1349</v>
      </c>
      <c r="K438" s="18" t="s">
        <v>86</v>
      </c>
      <c r="L438" s="16">
        <v>117</v>
      </c>
      <c r="M438" s="16" t="s">
        <v>1803</v>
      </c>
      <c r="N438" s="16" t="s">
        <v>1804</v>
      </c>
      <c r="O438" s="16" t="s">
        <v>1416</v>
      </c>
      <c r="P438" s="16"/>
    </row>
    <row r="439" ht="65" customHeight="1" spans="1:16">
      <c r="A439" s="12">
        <v>435</v>
      </c>
      <c r="B439" s="16" t="s">
        <v>509</v>
      </c>
      <c r="C439" s="16" t="s">
        <v>1539</v>
      </c>
      <c r="D439" s="16" t="s">
        <v>1805</v>
      </c>
      <c r="E439" s="16" t="s">
        <v>1806</v>
      </c>
      <c r="F439" s="17">
        <v>25</v>
      </c>
      <c r="G439" s="17">
        <v>25</v>
      </c>
      <c r="H439" s="17"/>
      <c r="I439" s="16" t="s">
        <v>981</v>
      </c>
      <c r="J439" s="16" t="s">
        <v>1349</v>
      </c>
      <c r="K439" s="18" t="s">
        <v>86</v>
      </c>
      <c r="L439" s="16">
        <v>97</v>
      </c>
      <c r="M439" s="16" t="s">
        <v>1807</v>
      </c>
      <c r="N439" s="16" t="s">
        <v>1808</v>
      </c>
      <c r="O439" s="16" t="s">
        <v>1416</v>
      </c>
      <c r="P439" s="16"/>
    </row>
    <row r="440" ht="65" customHeight="1" spans="1:16">
      <c r="A440" s="12">
        <v>436</v>
      </c>
      <c r="B440" s="16" t="s">
        <v>509</v>
      </c>
      <c r="C440" s="16" t="s">
        <v>1539</v>
      </c>
      <c r="D440" s="16" t="s">
        <v>1809</v>
      </c>
      <c r="E440" s="16" t="s">
        <v>1810</v>
      </c>
      <c r="F440" s="17">
        <v>20</v>
      </c>
      <c r="G440" s="17">
        <v>20</v>
      </c>
      <c r="H440" s="17"/>
      <c r="I440" s="16" t="s">
        <v>1811</v>
      </c>
      <c r="J440" s="16" t="s">
        <v>1349</v>
      </c>
      <c r="K440" s="18" t="s">
        <v>86</v>
      </c>
      <c r="L440" s="16">
        <v>121</v>
      </c>
      <c r="M440" s="16" t="s">
        <v>1812</v>
      </c>
      <c r="N440" s="16" t="s">
        <v>1813</v>
      </c>
      <c r="O440" s="16" t="s">
        <v>1416</v>
      </c>
      <c r="P440" s="16"/>
    </row>
    <row r="441" ht="65" customHeight="1" spans="1:16">
      <c r="A441" s="12">
        <v>437</v>
      </c>
      <c r="B441" s="16" t="s">
        <v>509</v>
      </c>
      <c r="C441" s="16" t="s">
        <v>1539</v>
      </c>
      <c r="D441" s="16" t="s">
        <v>1814</v>
      </c>
      <c r="E441" s="16" t="s">
        <v>1815</v>
      </c>
      <c r="F441" s="17">
        <v>43</v>
      </c>
      <c r="G441" s="17">
        <v>43</v>
      </c>
      <c r="H441" s="17"/>
      <c r="I441" s="16" t="s">
        <v>1816</v>
      </c>
      <c r="J441" s="16" t="s">
        <v>1349</v>
      </c>
      <c r="K441" s="18" t="s">
        <v>86</v>
      </c>
      <c r="L441" s="16">
        <v>115</v>
      </c>
      <c r="M441" s="16" t="s">
        <v>1817</v>
      </c>
      <c r="N441" s="16" t="s">
        <v>1818</v>
      </c>
      <c r="O441" s="16" t="s">
        <v>1416</v>
      </c>
      <c r="P441" s="16"/>
    </row>
    <row r="442" ht="65" customHeight="1" spans="1:16">
      <c r="A442" s="12">
        <v>438</v>
      </c>
      <c r="B442" s="16" t="s">
        <v>20</v>
      </c>
      <c r="C442" s="16" t="s">
        <v>1745</v>
      </c>
      <c r="D442" s="16" t="s">
        <v>1819</v>
      </c>
      <c r="E442" s="16" t="s">
        <v>1820</v>
      </c>
      <c r="F442" s="17">
        <v>60</v>
      </c>
      <c r="G442" s="17">
        <v>60</v>
      </c>
      <c r="H442" s="17"/>
      <c r="I442" s="16" t="s">
        <v>288</v>
      </c>
      <c r="J442" s="16">
        <v>2026</v>
      </c>
      <c r="K442" s="18" t="s">
        <v>142</v>
      </c>
      <c r="L442" s="16">
        <v>3000</v>
      </c>
      <c r="M442" s="16" t="s">
        <v>1821</v>
      </c>
      <c r="N442" s="16" t="s">
        <v>1822</v>
      </c>
      <c r="O442" s="16" t="s">
        <v>1416</v>
      </c>
      <c r="P442" s="16"/>
    </row>
    <row r="443" ht="65" customHeight="1" spans="1:16">
      <c r="A443" s="12">
        <v>439</v>
      </c>
      <c r="B443" s="16" t="s">
        <v>20</v>
      </c>
      <c r="C443" s="16" t="s">
        <v>1745</v>
      </c>
      <c r="D443" s="16" t="s">
        <v>1823</v>
      </c>
      <c r="E443" s="16" t="s">
        <v>1824</v>
      </c>
      <c r="F443" s="17">
        <v>40</v>
      </c>
      <c r="G443" s="17">
        <v>40</v>
      </c>
      <c r="H443" s="17"/>
      <c r="I443" s="16" t="s">
        <v>24</v>
      </c>
      <c r="J443" s="16">
        <v>2026</v>
      </c>
      <c r="K443" s="18" t="s">
        <v>142</v>
      </c>
      <c r="L443" s="16">
        <v>658</v>
      </c>
      <c r="M443" s="16" t="s">
        <v>1825</v>
      </c>
      <c r="N443" s="16" t="s">
        <v>1822</v>
      </c>
      <c r="O443" s="16" t="s">
        <v>1416</v>
      </c>
      <c r="P443" s="16"/>
    </row>
    <row r="444" ht="65" customHeight="1" spans="1:16">
      <c r="A444" s="12">
        <v>440</v>
      </c>
      <c r="B444" s="16" t="s">
        <v>20</v>
      </c>
      <c r="C444" s="16" t="s">
        <v>1745</v>
      </c>
      <c r="D444" s="16" t="s">
        <v>149</v>
      </c>
      <c r="E444" s="16" t="s">
        <v>1826</v>
      </c>
      <c r="F444" s="17">
        <v>80.5</v>
      </c>
      <c r="G444" s="17">
        <v>80.5</v>
      </c>
      <c r="H444" s="17"/>
      <c r="I444" s="16" t="s">
        <v>24</v>
      </c>
      <c r="J444" s="16">
        <v>2026</v>
      </c>
      <c r="K444" s="18" t="s">
        <v>142</v>
      </c>
      <c r="L444" s="16">
        <v>825</v>
      </c>
      <c r="M444" s="16" t="s">
        <v>1827</v>
      </c>
      <c r="N444" s="16" t="s">
        <v>1827</v>
      </c>
      <c r="O444" s="16" t="s">
        <v>1416</v>
      </c>
      <c r="P444" s="16"/>
    </row>
    <row r="445" ht="65" customHeight="1" spans="1:16">
      <c r="A445" s="12">
        <v>441</v>
      </c>
      <c r="B445" s="16" t="s">
        <v>20</v>
      </c>
      <c r="C445" s="16" t="s">
        <v>1745</v>
      </c>
      <c r="D445" s="16" t="s">
        <v>1828</v>
      </c>
      <c r="E445" s="16" t="s">
        <v>1829</v>
      </c>
      <c r="F445" s="17">
        <v>30</v>
      </c>
      <c r="G445" s="17">
        <v>30</v>
      </c>
      <c r="H445" s="17"/>
      <c r="I445" s="16" t="s">
        <v>153</v>
      </c>
      <c r="J445" s="16">
        <v>2026</v>
      </c>
      <c r="K445" s="18" t="s">
        <v>142</v>
      </c>
      <c r="L445" s="16">
        <v>285</v>
      </c>
      <c r="M445" s="16" t="s">
        <v>1830</v>
      </c>
      <c r="N445" s="16" t="s">
        <v>1831</v>
      </c>
      <c r="O445" s="16" t="s">
        <v>1416</v>
      </c>
      <c r="P445" s="16"/>
    </row>
    <row r="446" ht="80" customHeight="1" spans="1:16">
      <c r="A446" s="12">
        <v>442</v>
      </c>
      <c r="B446" s="16" t="s">
        <v>509</v>
      </c>
      <c r="C446" s="16" t="s">
        <v>1832</v>
      </c>
      <c r="D446" s="16" t="s">
        <v>1833</v>
      </c>
      <c r="E446" s="16" t="s">
        <v>1834</v>
      </c>
      <c r="F446" s="17">
        <v>45</v>
      </c>
      <c r="G446" s="17">
        <v>45</v>
      </c>
      <c r="H446" s="17"/>
      <c r="I446" s="16" t="s">
        <v>153</v>
      </c>
      <c r="J446" s="16">
        <v>2026</v>
      </c>
      <c r="K446" s="18" t="s">
        <v>142</v>
      </c>
      <c r="L446" s="16">
        <v>220</v>
      </c>
      <c r="M446" s="16" t="s">
        <v>1835</v>
      </c>
      <c r="N446" s="16" t="s">
        <v>1836</v>
      </c>
      <c r="O446" s="16" t="s">
        <v>1416</v>
      </c>
      <c r="P446" s="16"/>
    </row>
    <row r="447" ht="80" customHeight="1" spans="1:16">
      <c r="A447" s="12">
        <v>443</v>
      </c>
      <c r="B447" s="16" t="s">
        <v>509</v>
      </c>
      <c r="C447" s="16" t="s">
        <v>1832</v>
      </c>
      <c r="D447" s="16" t="s">
        <v>1837</v>
      </c>
      <c r="E447" s="16" t="s">
        <v>1838</v>
      </c>
      <c r="F447" s="17">
        <v>45</v>
      </c>
      <c r="G447" s="17">
        <v>45</v>
      </c>
      <c r="H447" s="17"/>
      <c r="I447" s="16" t="s">
        <v>153</v>
      </c>
      <c r="J447" s="16">
        <v>2026</v>
      </c>
      <c r="K447" s="18" t="s">
        <v>142</v>
      </c>
      <c r="L447" s="16">
        <v>215</v>
      </c>
      <c r="M447" s="16" t="s">
        <v>1839</v>
      </c>
      <c r="N447" s="16" t="s">
        <v>1840</v>
      </c>
      <c r="O447" s="16" t="s">
        <v>1416</v>
      </c>
      <c r="P447" s="16"/>
    </row>
    <row r="448" ht="80" customHeight="1" spans="1:16">
      <c r="A448" s="12">
        <v>444</v>
      </c>
      <c r="B448" s="16" t="s">
        <v>509</v>
      </c>
      <c r="C448" s="16" t="s">
        <v>1832</v>
      </c>
      <c r="D448" s="16" t="s">
        <v>1841</v>
      </c>
      <c r="E448" s="16" t="s">
        <v>1842</v>
      </c>
      <c r="F448" s="17">
        <v>30</v>
      </c>
      <c r="G448" s="17">
        <v>30</v>
      </c>
      <c r="H448" s="17"/>
      <c r="I448" s="16" t="s">
        <v>153</v>
      </c>
      <c r="J448" s="16">
        <v>2026</v>
      </c>
      <c r="K448" s="18" t="s">
        <v>142</v>
      </c>
      <c r="L448" s="16">
        <v>25</v>
      </c>
      <c r="M448" s="16" t="s">
        <v>1843</v>
      </c>
      <c r="N448" s="16" t="s">
        <v>1844</v>
      </c>
      <c r="O448" s="16" t="s">
        <v>1416</v>
      </c>
      <c r="P448" s="16"/>
    </row>
    <row r="449" ht="80" customHeight="1" spans="1:16">
      <c r="A449" s="12">
        <v>445</v>
      </c>
      <c r="B449" s="16" t="s">
        <v>509</v>
      </c>
      <c r="C449" s="16" t="s">
        <v>1832</v>
      </c>
      <c r="D449" s="16" t="s">
        <v>1845</v>
      </c>
      <c r="E449" s="16" t="s">
        <v>1846</v>
      </c>
      <c r="F449" s="17">
        <v>12</v>
      </c>
      <c r="G449" s="17">
        <v>12</v>
      </c>
      <c r="H449" s="17"/>
      <c r="I449" s="16" t="s">
        <v>153</v>
      </c>
      <c r="J449" s="16">
        <v>2026</v>
      </c>
      <c r="K449" s="18" t="s">
        <v>142</v>
      </c>
      <c r="L449" s="16">
        <v>28</v>
      </c>
      <c r="M449" s="16" t="s">
        <v>1847</v>
      </c>
      <c r="N449" s="16" t="s">
        <v>1848</v>
      </c>
      <c r="O449" s="16" t="s">
        <v>1416</v>
      </c>
      <c r="P449" s="16"/>
    </row>
    <row r="450" ht="80" customHeight="1" spans="1:16">
      <c r="A450" s="12">
        <v>446</v>
      </c>
      <c r="B450" s="16" t="s">
        <v>509</v>
      </c>
      <c r="C450" s="16" t="s">
        <v>1832</v>
      </c>
      <c r="D450" s="16" t="s">
        <v>1849</v>
      </c>
      <c r="E450" s="16" t="s">
        <v>1850</v>
      </c>
      <c r="F450" s="17">
        <v>10</v>
      </c>
      <c r="G450" s="17">
        <v>10</v>
      </c>
      <c r="H450" s="17"/>
      <c r="I450" s="16" t="s">
        <v>153</v>
      </c>
      <c r="J450" s="16">
        <v>2026</v>
      </c>
      <c r="K450" s="18" t="s">
        <v>142</v>
      </c>
      <c r="L450" s="16">
        <v>128</v>
      </c>
      <c r="M450" s="16" t="s">
        <v>1851</v>
      </c>
      <c r="N450" s="16" t="s">
        <v>1852</v>
      </c>
      <c r="O450" s="16" t="s">
        <v>1416</v>
      </c>
      <c r="P450" s="16"/>
    </row>
    <row r="451" ht="80" customHeight="1" spans="1:16">
      <c r="A451" s="12">
        <v>447</v>
      </c>
      <c r="B451" s="16" t="s">
        <v>509</v>
      </c>
      <c r="C451" s="16" t="s">
        <v>1832</v>
      </c>
      <c r="D451" s="16" t="s">
        <v>1853</v>
      </c>
      <c r="E451" s="16" t="s">
        <v>1854</v>
      </c>
      <c r="F451" s="17">
        <v>30</v>
      </c>
      <c r="G451" s="17">
        <v>30</v>
      </c>
      <c r="H451" s="17"/>
      <c r="I451" s="16" t="s">
        <v>153</v>
      </c>
      <c r="J451" s="16">
        <v>2026</v>
      </c>
      <c r="K451" s="18" t="s">
        <v>142</v>
      </c>
      <c r="L451" s="16">
        <v>110</v>
      </c>
      <c r="M451" s="16" t="s">
        <v>1855</v>
      </c>
      <c r="N451" s="16" t="s">
        <v>1856</v>
      </c>
      <c r="O451" s="16" t="s">
        <v>1416</v>
      </c>
      <c r="P451" s="16"/>
    </row>
    <row r="452" ht="55" customHeight="1" spans="1:16">
      <c r="A452" s="12">
        <v>448</v>
      </c>
      <c r="B452" s="16" t="s">
        <v>20</v>
      </c>
      <c r="C452" s="16" t="s">
        <v>1857</v>
      </c>
      <c r="D452" s="16" t="s">
        <v>1858</v>
      </c>
      <c r="E452" s="16" t="s">
        <v>1859</v>
      </c>
      <c r="F452" s="17">
        <v>128</v>
      </c>
      <c r="G452" s="17">
        <v>128</v>
      </c>
      <c r="H452" s="17"/>
      <c r="I452" s="16" t="s">
        <v>24</v>
      </c>
      <c r="J452" s="16">
        <v>2026</v>
      </c>
      <c r="K452" s="16" t="s">
        <v>456</v>
      </c>
      <c r="L452" s="16">
        <v>1614</v>
      </c>
      <c r="M452" s="16" t="s">
        <v>1860</v>
      </c>
      <c r="N452" s="16" t="s">
        <v>1861</v>
      </c>
      <c r="O452" s="16" t="s">
        <v>1416</v>
      </c>
      <c r="P452" s="16"/>
    </row>
    <row r="453" ht="55" customHeight="1" spans="1:16">
      <c r="A453" s="12">
        <v>449</v>
      </c>
      <c r="B453" s="16" t="s">
        <v>509</v>
      </c>
      <c r="C453" s="16" t="s">
        <v>1862</v>
      </c>
      <c r="D453" s="16" t="s">
        <v>1863</v>
      </c>
      <c r="E453" s="16" t="s">
        <v>1864</v>
      </c>
      <c r="F453" s="17">
        <v>45</v>
      </c>
      <c r="G453" s="17">
        <v>45</v>
      </c>
      <c r="H453" s="17"/>
      <c r="I453" s="16" t="s">
        <v>1865</v>
      </c>
      <c r="J453" s="16">
        <v>2026</v>
      </c>
      <c r="K453" s="16" t="s">
        <v>456</v>
      </c>
      <c r="L453" s="16">
        <v>135</v>
      </c>
      <c r="M453" s="16" t="s">
        <v>1866</v>
      </c>
      <c r="N453" s="16" t="s">
        <v>472</v>
      </c>
      <c r="O453" s="16" t="s">
        <v>1416</v>
      </c>
      <c r="P453" s="16"/>
    </row>
    <row r="454" ht="55" customHeight="1" spans="1:16">
      <c r="A454" s="12">
        <v>450</v>
      </c>
      <c r="B454" s="16" t="s">
        <v>509</v>
      </c>
      <c r="C454" s="16" t="s">
        <v>1862</v>
      </c>
      <c r="D454" s="16" t="s">
        <v>1867</v>
      </c>
      <c r="E454" s="16" t="s">
        <v>1868</v>
      </c>
      <c r="F454" s="17">
        <v>80</v>
      </c>
      <c r="G454" s="17">
        <v>80</v>
      </c>
      <c r="H454" s="17"/>
      <c r="I454" s="16" t="s">
        <v>1869</v>
      </c>
      <c r="J454" s="16">
        <v>2026</v>
      </c>
      <c r="K454" s="16" t="s">
        <v>456</v>
      </c>
      <c r="L454" s="16">
        <v>208</v>
      </c>
      <c r="M454" s="16" t="s">
        <v>1866</v>
      </c>
      <c r="N454" s="16" t="s">
        <v>472</v>
      </c>
      <c r="O454" s="16" t="s">
        <v>1416</v>
      </c>
      <c r="P454" s="16"/>
    </row>
    <row r="455" ht="55" customHeight="1" spans="1:16">
      <c r="A455" s="12">
        <v>451</v>
      </c>
      <c r="B455" s="16" t="s">
        <v>509</v>
      </c>
      <c r="C455" s="16" t="s">
        <v>1862</v>
      </c>
      <c r="D455" s="16" t="s">
        <v>1870</v>
      </c>
      <c r="E455" s="16" t="s">
        <v>1871</v>
      </c>
      <c r="F455" s="17">
        <v>120</v>
      </c>
      <c r="G455" s="17">
        <v>120</v>
      </c>
      <c r="H455" s="17"/>
      <c r="I455" s="16" t="s">
        <v>1865</v>
      </c>
      <c r="J455" s="16">
        <v>2026</v>
      </c>
      <c r="K455" s="16" t="s">
        <v>456</v>
      </c>
      <c r="L455" s="16">
        <v>197</v>
      </c>
      <c r="M455" s="16" t="s">
        <v>1872</v>
      </c>
      <c r="N455" s="16" t="s">
        <v>472</v>
      </c>
      <c r="O455" s="16" t="s">
        <v>1416</v>
      </c>
      <c r="P455" s="16"/>
    </row>
    <row r="456" ht="55" customHeight="1" spans="1:16">
      <c r="A456" s="12">
        <v>452</v>
      </c>
      <c r="B456" s="16" t="s">
        <v>509</v>
      </c>
      <c r="C456" s="16" t="s">
        <v>1862</v>
      </c>
      <c r="D456" s="16" t="s">
        <v>1873</v>
      </c>
      <c r="E456" s="16" t="s">
        <v>1874</v>
      </c>
      <c r="F456" s="17">
        <v>25</v>
      </c>
      <c r="G456" s="17">
        <v>25</v>
      </c>
      <c r="H456" s="17"/>
      <c r="I456" s="16" t="s">
        <v>1865</v>
      </c>
      <c r="J456" s="16">
        <v>2026</v>
      </c>
      <c r="K456" s="16" t="s">
        <v>456</v>
      </c>
      <c r="L456" s="16">
        <v>80</v>
      </c>
      <c r="M456" s="16" t="s">
        <v>1866</v>
      </c>
      <c r="N456" s="16" t="s">
        <v>472</v>
      </c>
      <c r="O456" s="16" t="s">
        <v>1416</v>
      </c>
      <c r="P456" s="16"/>
    </row>
    <row r="457" ht="55" customHeight="1" spans="1:16">
      <c r="A457" s="12">
        <v>453</v>
      </c>
      <c r="B457" s="16" t="s">
        <v>509</v>
      </c>
      <c r="C457" s="16" t="s">
        <v>1862</v>
      </c>
      <c r="D457" s="16" t="s">
        <v>1875</v>
      </c>
      <c r="E457" s="16" t="s">
        <v>1876</v>
      </c>
      <c r="F457" s="17">
        <v>95</v>
      </c>
      <c r="G457" s="17">
        <v>95</v>
      </c>
      <c r="H457" s="17"/>
      <c r="I457" s="16" t="s">
        <v>1869</v>
      </c>
      <c r="J457" s="16">
        <v>2026</v>
      </c>
      <c r="K457" s="16" t="s">
        <v>456</v>
      </c>
      <c r="L457" s="16">
        <v>365</v>
      </c>
      <c r="M457" s="16" t="s">
        <v>1877</v>
      </c>
      <c r="N457" s="16" t="s">
        <v>472</v>
      </c>
      <c r="O457" s="16" t="s">
        <v>1416</v>
      </c>
      <c r="P457" s="16"/>
    </row>
    <row r="458" ht="66" customHeight="1" spans="1:16">
      <c r="A458" s="12">
        <v>454</v>
      </c>
      <c r="B458" s="16" t="s">
        <v>509</v>
      </c>
      <c r="C458" s="16" t="s">
        <v>1862</v>
      </c>
      <c r="D458" s="16" t="s">
        <v>1878</v>
      </c>
      <c r="E458" s="16" t="s">
        <v>1879</v>
      </c>
      <c r="F458" s="17">
        <v>110</v>
      </c>
      <c r="G458" s="17">
        <v>110</v>
      </c>
      <c r="H458" s="17"/>
      <c r="I458" s="16" t="s">
        <v>24</v>
      </c>
      <c r="J458" s="16">
        <v>2026</v>
      </c>
      <c r="K458" s="16" t="s">
        <v>456</v>
      </c>
      <c r="L458" s="16">
        <v>950</v>
      </c>
      <c r="M458" s="16" t="s">
        <v>1880</v>
      </c>
      <c r="N458" s="16" t="s">
        <v>472</v>
      </c>
      <c r="O458" s="16" t="s">
        <v>1416</v>
      </c>
      <c r="P458" s="16"/>
    </row>
    <row r="459" ht="55" customHeight="1" spans="1:16">
      <c r="A459" s="12">
        <v>455</v>
      </c>
      <c r="B459" s="16" t="s">
        <v>509</v>
      </c>
      <c r="C459" s="16" t="s">
        <v>1862</v>
      </c>
      <c r="D459" s="16" t="s">
        <v>1881</v>
      </c>
      <c r="E459" s="16" t="s">
        <v>1882</v>
      </c>
      <c r="F459" s="17">
        <v>45</v>
      </c>
      <c r="G459" s="17">
        <v>45</v>
      </c>
      <c r="H459" s="17"/>
      <c r="I459" s="16" t="s">
        <v>24</v>
      </c>
      <c r="J459" s="16">
        <v>2026</v>
      </c>
      <c r="K459" s="16" t="s">
        <v>456</v>
      </c>
      <c r="L459" s="16">
        <v>189</v>
      </c>
      <c r="M459" s="16" t="s">
        <v>1883</v>
      </c>
      <c r="N459" s="16" t="s">
        <v>472</v>
      </c>
      <c r="O459" s="16" t="s">
        <v>1416</v>
      </c>
      <c r="P459" s="16"/>
    </row>
    <row r="460" ht="55" customHeight="1" spans="1:16">
      <c r="A460" s="12">
        <v>456</v>
      </c>
      <c r="B460" s="16" t="s">
        <v>509</v>
      </c>
      <c r="C460" s="16" t="s">
        <v>1884</v>
      </c>
      <c r="D460" s="16" t="s">
        <v>1232</v>
      </c>
      <c r="E460" s="16" t="s">
        <v>1885</v>
      </c>
      <c r="F460" s="17">
        <v>21</v>
      </c>
      <c r="G460" s="17">
        <v>21</v>
      </c>
      <c r="H460" s="17"/>
      <c r="I460" s="16" t="s">
        <v>1865</v>
      </c>
      <c r="J460" s="16">
        <v>2026</v>
      </c>
      <c r="K460" s="18" t="s">
        <v>470</v>
      </c>
      <c r="L460" s="16">
        <v>500</v>
      </c>
      <c r="M460" s="16" t="s">
        <v>1872</v>
      </c>
      <c r="N460" s="16" t="s">
        <v>472</v>
      </c>
      <c r="O460" s="16" t="s">
        <v>1416</v>
      </c>
      <c r="P460" s="16"/>
    </row>
    <row r="461" ht="55" customHeight="1" spans="1:16">
      <c r="A461" s="12">
        <v>457</v>
      </c>
      <c r="B461" s="16" t="s">
        <v>509</v>
      </c>
      <c r="C461" s="16" t="s">
        <v>1862</v>
      </c>
      <c r="D461" s="16" t="s">
        <v>1886</v>
      </c>
      <c r="E461" s="16" t="s">
        <v>1887</v>
      </c>
      <c r="F461" s="17">
        <v>24</v>
      </c>
      <c r="G461" s="17">
        <v>24</v>
      </c>
      <c r="H461" s="17"/>
      <c r="I461" s="16" t="s">
        <v>1865</v>
      </c>
      <c r="J461" s="16" t="s">
        <v>1349</v>
      </c>
      <c r="K461" s="18" t="s">
        <v>470</v>
      </c>
      <c r="L461" s="16">
        <v>206</v>
      </c>
      <c r="M461" s="16" t="s">
        <v>1872</v>
      </c>
      <c r="N461" s="16" t="s">
        <v>472</v>
      </c>
      <c r="O461" s="16" t="s">
        <v>1416</v>
      </c>
      <c r="P461" s="16"/>
    </row>
    <row r="462" ht="55" customHeight="1" spans="1:16">
      <c r="A462" s="12">
        <v>458</v>
      </c>
      <c r="B462" s="26" t="s">
        <v>20</v>
      </c>
      <c r="C462" s="16" t="s">
        <v>1888</v>
      </c>
      <c r="D462" s="16" t="s">
        <v>1889</v>
      </c>
      <c r="E462" s="16" t="s">
        <v>1890</v>
      </c>
      <c r="F462" s="17">
        <v>50</v>
      </c>
      <c r="G462" s="17">
        <v>50</v>
      </c>
      <c r="H462" s="17"/>
      <c r="I462" s="16" t="s">
        <v>24</v>
      </c>
      <c r="J462" s="16">
        <v>2026</v>
      </c>
      <c r="K462" s="18" t="s">
        <v>470</v>
      </c>
      <c r="L462" s="16">
        <v>870</v>
      </c>
      <c r="M462" s="16" t="s">
        <v>1891</v>
      </c>
      <c r="N462" s="16" t="s">
        <v>1861</v>
      </c>
      <c r="O462" s="16" t="s">
        <v>1416</v>
      </c>
      <c r="P462" s="16"/>
    </row>
    <row r="463" ht="55" customHeight="1" spans="1:16">
      <c r="A463" s="12">
        <v>459</v>
      </c>
      <c r="B463" s="16" t="s">
        <v>509</v>
      </c>
      <c r="C463" s="16" t="s">
        <v>1892</v>
      </c>
      <c r="D463" s="16" t="s">
        <v>1893</v>
      </c>
      <c r="E463" s="16" t="s">
        <v>1894</v>
      </c>
      <c r="F463" s="17">
        <v>25.5</v>
      </c>
      <c r="G463" s="17">
        <v>25.5</v>
      </c>
      <c r="H463" s="17"/>
      <c r="I463" s="16" t="s">
        <v>1865</v>
      </c>
      <c r="J463" s="16">
        <v>2026</v>
      </c>
      <c r="K463" s="18" t="s">
        <v>470</v>
      </c>
      <c r="L463" s="16">
        <v>248</v>
      </c>
      <c r="M463" s="16" t="s">
        <v>1872</v>
      </c>
      <c r="N463" s="16" t="s">
        <v>472</v>
      </c>
      <c r="O463" s="16" t="s">
        <v>1416</v>
      </c>
      <c r="P463" s="16"/>
    </row>
    <row r="464" ht="55" customHeight="1" spans="1:16">
      <c r="A464" s="12">
        <v>460</v>
      </c>
      <c r="B464" s="16" t="s">
        <v>509</v>
      </c>
      <c r="C464" s="16" t="s">
        <v>1895</v>
      </c>
      <c r="D464" s="16" t="s">
        <v>1896</v>
      </c>
      <c r="E464" s="16" t="s">
        <v>1897</v>
      </c>
      <c r="F464" s="17">
        <v>44</v>
      </c>
      <c r="G464" s="17">
        <v>44</v>
      </c>
      <c r="H464" s="17"/>
      <c r="I464" s="16" t="s">
        <v>1865</v>
      </c>
      <c r="J464" s="16">
        <v>2026</v>
      </c>
      <c r="K464" s="18" t="s">
        <v>470</v>
      </c>
      <c r="L464" s="16">
        <v>1352</v>
      </c>
      <c r="M464" s="16" t="s">
        <v>1872</v>
      </c>
      <c r="N464" s="16" t="s">
        <v>472</v>
      </c>
      <c r="O464" s="16" t="s">
        <v>1416</v>
      </c>
      <c r="P464" s="16"/>
    </row>
    <row r="465" ht="65" customHeight="1" spans="1:16">
      <c r="A465" s="12">
        <v>461</v>
      </c>
      <c r="B465" s="16" t="s">
        <v>509</v>
      </c>
      <c r="C465" s="16" t="s">
        <v>1892</v>
      </c>
      <c r="D465" s="16" t="s">
        <v>1089</v>
      </c>
      <c r="E465" s="16" t="s">
        <v>1898</v>
      </c>
      <c r="F465" s="17">
        <v>24</v>
      </c>
      <c r="G465" s="17">
        <v>24</v>
      </c>
      <c r="H465" s="17"/>
      <c r="I465" s="16" t="s">
        <v>153</v>
      </c>
      <c r="J465" s="16">
        <v>2026</v>
      </c>
      <c r="K465" s="18" t="s">
        <v>470</v>
      </c>
      <c r="L465" s="16">
        <v>302</v>
      </c>
      <c r="M465" s="16" t="s">
        <v>1899</v>
      </c>
      <c r="N465" s="16" t="s">
        <v>1900</v>
      </c>
      <c r="O465" s="16" t="s">
        <v>1416</v>
      </c>
      <c r="P465" s="16"/>
    </row>
    <row r="466" ht="65" customHeight="1" spans="1:16">
      <c r="A466" s="12">
        <v>462</v>
      </c>
      <c r="B466" s="16" t="s">
        <v>509</v>
      </c>
      <c r="C466" s="16" t="s">
        <v>1892</v>
      </c>
      <c r="D466" s="16" t="s">
        <v>1901</v>
      </c>
      <c r="E466" s="16" t="s">
        <v>1902</v>
      </c>
      <c r="F466" s="17">
        <v>20</v>
      </c>
      <c r="G466" s="17">
        <v>20</v>
      </c>
      <c r="H466" s="17"/>
      <c r="I466" s="16" t="s">
        <v>1865</v>
      </c>
      <c r="J466" s="16">
        <v>2026</v>
      </c>
      <c r="K466" s="18" t="s">
        <v>470</v>
      </c>
      <c r="L466" s="16">
        <v>120</v>
      </c>
      <c r="M466" s="16" t="s">
        <v>1872</v>
      </c>
      <c r="N466" s="16" t="s">
        <v>1903</v>
      </c>
      <c r="O466" s="16" t="s">
        <v>1416</v>
      </c>
      <c r="P466" s="16"/>
    </row>
    <row r="467" ht="65" customHeight="1" spans="1:16">
      <c r="A467" s="12">
        <v>463</v>
      </c>
      <c r="B467" s="16" t="s">
        <v>509</v>
      </c>
      <c r="C467" s="16" t="s">
        <v>1904</v>
      </c>
      <c r="D467" s="16" t="s">
        <v>1905</v>
      </c>
      <c r="E467" s="16" t="s">
        <v>1906</v>
      </c>
      <c r="F467" s="17">
        <f t="shared" ref="F467:F470" si="6">G467+H467</f>
        <v>15</v>
      </c>
      <c r="G467" s="17">
        <v>15</v>
      </c>
      <c r="H467" s="17"/>
      <c r="I467" s="16" t="s">
        <v>43</v>
      </c>
      <c r="J467" s="16">
        <v>2026</v>
      </c>
      <c r="K467" s="18" t="s">
        <v>193</v>
      </c>
      <c r="L467" s="16" t="s">
        <v>1907</v>
      </c>
      <c r="M467" s="16" t="s">
        <v>1908</v>
      </c>
      <c r="N467" s="16" t="s">
        <v>1909</v>
      </c>
      <c r="O467" s="16" t="s">
        <v>1416</v>
      </c>
      <c r="P467" s="16"/>
    </row>
    <row r="468" ht="65" customHeight="1" spans="1:16">
      <c r="A468" s="12">
        <v>464</v>
      </c>
      <c r="B468" s="16" t="s">
        <v>509</v>
      </c>
      <c r="C468" s="16" t="s">
        <v>1904</v>
      </c>
      <c r="D468" s="16" t="s">
        <v>1905</v>
      </c>
      <c r="E468" s="16" t="s">
        <v>1910</v>
      </c>
      <c r="F468" s="17">
        <v>20</v>
      </c>
      <c r="G468" s="17">
        <v>20</v>
      </c>
      <c r="H468" s="17"/>
      <c r="I468" s="16" t="s">
        <v>43</v>
      </c>
      <c r="J468" s="16">
        <v>2026</v>
      </c>
      <c r="K468" s="18" t="s">
        <v>193</v>
      </c>
      <c r="L468" s="16" t="s">
        <v>1911</v>
      </c>
      <c r="M468" s="16" t="s">
        <v>1912</v>
      </c>
      <c r="N468" s="16" t="s">
        <v>1913</v>
      </c>
      <c r="O468" s="16" t="s">
        <v>1416</v>
      </c>
      <c r="P468" s="16"/>
    </row>
    <row r="469" ht="88" customHeight="1" spans="1:16">
      <c r="A469" s="12">
        <v>465</v>
      </c>
      <c r="B469" s="16" t="s">
        <v>509</v>
      </c>
      <c r="C469" s="16" t="s">
        <v>1914</v>
      </c>
      <c r="D469" s="16" t="s">
        <v>1915</v>
      </c>
      <c r="E469" s="16" t="s">
        <v>1916</v>
      </c>
      <c r="F469" s="17">
        <f t="shared" si="6"/>
        <v>20</v>
      </c>
      <c r="G469" s="17">
        <v>20</v>
      </c>
      <c r="H469" s="17"/>
      <c r="I469" s="16" t="s">
        <v>541</v>
      </c>
      <c r="J469" s="16">
        <v>2026</v>
      </c>
      <c r="K469" s="18" t="s">
        <v>193</v>
      </c>
      <c r="L469" s="16" t="s">
        <v>1917</v>
      </c>
      <c r="M469" s="16" t="s">
        <v>1918</v>
      </c>
      <c r="N469" s="16" t="s">
        <v>1919</v>
      </c>
      <c r="O469" s="16" t="s">
        <v>1416</v>
      </c>
      <c r="P469" s="16"/>
    </row>
    <row r="470" ht="88" customHeight="1" spans="1:16">
      <c r="A470" s="12">
        <v>466</v>
      </c>
      <c r="B470" s="16" t="s">
        <v>509</v>
      </c>
      <c r="C470" s="16" t="s">
        <v>1920</v>
      </c>
      <c r="D470" s="16" t="s">
        <v>1412</v>
      </c>
      <c r="E470" s="16" t="s">
        <v>1921</v>
      </c>
      <c r="F470" s="17">
        <f t="shared" si="6"/>
        <v>40</v>
      </c>
      <c r="G470" s="17">
        <v>40</v>
      </c>
      <c r="H470" s="17"/>
      <c r="I470" s="16" t="s">
        <v>541</v>
      </c>
      <c r="J470" s="16">
        <v>2026</v>
      </c>
      <c r="K470" s="18" t="s">
        <v>193</v>
      </c>
      <c r="L470" s="16" t="s">
        <v>1922</v>
      </c>
      <c r="M470" s="16" t="s">
        <v>1923</v>
      </c>
      <c r="N470" s="16" t="s">
        <v>1924</v>
      </c>
      <c r="O470" s="16" t="s">
        <v>1416</v>
      </c>
      <c r="P470" s="16"/>
    </row>
    <row r="471" ht="88" customHeight="1" spans="1:16">
      <c r="A471" s="12">
        <v>467</v>
      </c>
      <c r="B471" s="16" t="s">
        <v>509</v>
      </c>
      <c r="C471" s="16" t="s">
        <v>1920</v>
      </c>
      <c r="D471" s="16" t="s">
        <v>1419</v>
      </c>
      <c r="E471" s="16" t="s">
        <v>1925</v>
      </c>
      <c r="F471" s="17">
        <v>30</v>
      </c>
      <c r="G471" s="17">
        <v>30</v>
      </c>
      <c r="H471" s="17"/>
      <c r="I471" s="16" t="s">
        <v>541</v>
      </c>
      <c r="J471" s="16">
        <v>2026</v>
      </c>
      <c r="K471" s="18" t="s">
        <v>193</v>
      </c>
      <c r="L471" s="16" t="s">
        <v>1926</v>
      </c>
      <c r="M471" s="16" t="s">
        <v>1927</v>
      </c>
      <c r="N471" s="16" t="s">
        <v>1928</v>
      </c>
      <c r="O471" s="16" t="s">
        <v>1416</v>
      </c>
      <c r="P471" s="16"/>
    </row>
    <row r="472" ht="88" customHeight="1" spans="1:16">
      <c r="A472" s="12">
        <v>468</v>
      </c>
      <c r="B472" s="16" t="s">
        <v>20</v>
      </c>
      <c r="C472" s="16" t="s">
        <v>1929</v>
      </c>
      <c r="D472" s="16" t="s">
        <v>1930</v>
      </c>
      <c r="E472" s="16" t="s">
        <v>1931</v>
      </c>
      <c r="F472" s="17">
        <v>35</v>
      </c>
      <c r="G472" s="17">
        <v>35</v>
      </c>
      <c r="H472" s="17"/>
      <c r="I472" s="16" t="s">
        <v>24</v>
      </c>
      <c r="J472" s="16">
        <v>2026</v>
      </c>
      <c r="K472" s="18" t="s">
        <v>193</v>
      </c>
      <c r="L472" s="16" t="s">
        <v>1932</v>
      </c>
      <c r="M472" s="16" t="s">
        <v>1933</v>
      </c>
      <c r="N472" s="16" t="s">
        <v>1934</v>
      </c>
      <c r="O472" s="16" t="s">
        <v>1416</v>
      </c>
      <c r="P472" s="16"/>
    </row>
    <row r="473" ht="65" customHeight="1" spans="1:16">
      <c r="A473" s="12">
        <v>469</v>
      </c>
      <c r="B473" s="16" t="s">
        <v>20</v>
      </c>
      <c r="C473" s="16" t="s">
        <v>1935</v>
      </c>
      <c r="D473" s="16" t="s">
        <v>1936</v>
      </c>
      <c r="E473" s="16" t="s">
        <v>1937</v>
      </c>
      <c r="F473" s="17">
        <v>72</v>
      </c>
      <c r="G473" s="17">
        <v>72</v>
      </c>
      <c r="H473" s="17"/>
      <c r="I473" s="16" t="s">
        <v>24</v>
      </c>
      <c r="J473" s="16">
        <v>2026</v>
      </c>
      <c r="K473" s="18" t="s">
        <v>193</v>
      </c>
      <c r="L473" s="16" t="s">
        <v>1938</v>
      </c>
      <c r="M473" s="16" t="s">
        <v>1939</v>
      </c>
      <c r="N473" s="16" t="s">
        <v>1940</v>
      </c>
      <c r="O473" s="16" t="s">
        <v>1416</v>
      </c>
      <c r="P473" s="16"/>
    </row>
    <row r="474" ht="65" customHeight="1" spans="1:16">
      <c r="A474" s="12">
        <v>470</v>
      </c>
      <c r="B474" s="16" t="s">
        <v>20</v>
      </c>
      <c r="C474" s="16" t="s">
        <v>1941</v>
      </c>
      <c r="D474" s="16" t="s">
        <v>1942</v>
      </c>
      <c r="E474" s="16" t="s">
        <v>1943</v>
      </c>
      <c r="F474" s="17">
        <v>60</v>
      </c>
      <c r="G474" s="17">
        <v>60</v>
      </c>
      <c r="H474" s="17"/>
      <c r="I474" s="16" t="s">
        <v>541</v>
      </c>
      <c r="J474" s="16">
        <v>2026</v>
      </c>
      <c r="K474" s="18" t="s">
        <v>193</v>
      </c>
      <c r="L474" s="16" t="s">
        <v>1944</v>
      </c>
      <c r="M474" s="16" t="s">
        <v>1945</v>
      </c>
      <c r="N474" s="16" t="s">
        <v>1946</v>
      </c>
      <c r="O474" s="16" t="s">
        <v>1416</v>
      </c>
      <c r="P474" s="16"/>
    </row>
    <row r="475" ht="65" customHeight="1" spans="1:16">
      <c r="A475" s="12">
        <v>471</v>
      </c>
      <c r="B475" s="16" t="s">
        <v>20</v>
      </c>
      <c r="C475" s="16" t="s">
        <v>1941</v>
      </c>
      <c r="D475" s="16" t="s">
        <v>196</v>
      </c>
      <c r="E475" s="16" t="s">
        <v>1947</v>
      </c>
      <c r="F475" s="17">
        <v>20</v>
      </c>
      <c r="G475" s="17">
        <v>20</v>
      </c>
      <c r="H475" s="17"/>
      <c r="I475" s="16" t="s">
        <v>541</v>
      </c>
      <c r="J475" s="16">
        <v>2026</v>
      </c>
      <c r="K475" s="18" t="s">
        <v>193</v>
      </c>
      <c r="L475" s="16" t="s">
        <v>1948</v>
      </c>
      <c r="M475" s="16" t="s">
        <v>1949</v>
      </c>
      <c r="N475" s="16" t="s">
        <v>1950</v>
      </c>
      <c r="O475" s="16" t="s">
        <v>1416</v>
      </c>
      <c r="P475" s="16"/>
    </row>
    <row r="476" ht="65" customHeight="1" spans="1:16">
      <c r="A476" s="12">
        <v>472</v>
      </c>
      <c r="B476" s="16" t="s">
        <v>20</v>
      </c>
      <c r="C476" s="16" t="s">
        <v>1951</v>
      </c>
      <c r="D476" s="16" t="s">
        <v>1952</v>
      </c>
      <c r="E476" s="16" t="s">
        <v>1953</v>
      </c>
      <c r="F476" s="17">
        <v>24</v>
      </c>
      <c r="G476" s="17">
        <v>24</v>
      </c>
      <c r="H476" s="17"/>
      <c r="I476" s="16" t="s">
        <v>24</v>
      </c>
      <c r="J476" s="16">
        <v>2026</v>
      </c>
      <c r="K476" s="18" t="s">
        <v>193</v>
      </c>
      <c r="L476" s="16" t="s">
        <v>1954</v>
      </c>
      <c r="M476" s="16" t="s">
        <v>1955</v>
      </c>
      <c r="N476" s="16" t="s">
        <v>1956</v>
      </c>
      <c r="O476" s="16" t="s">
        <v>1416</v>
      </c>
      <c r="P476" s="16"/>
    </row>
    <row r="477" ht="65" customHeight="1" spans="1:16">
      <c r="A477" s="12">
        <v>473</v>
      </c>
      <c r="B477" s="16" t="s">
        <v>509</v>
      </c>
      <c r="C477" s="16" t="s">
        <v>1957</v>
      </c>
      <c r="D477" s="16" t="s">
        <v>587</v>
      </c>
      <c r="E477" s="16" t="s">
        <v>1958</v>
      </c>
      <c r="F477" s="17">
        <v>35</v>
      </c>
      <c r="G477" s="17">
        <v>35</v>
      </c>
      <c r="H477" s="17"/>
      <c r="I477" s="16" t="s">
        <v>153</v>
      </c>
      <c r="J477" s="16">
        <v>2026</v>
      </c>
      <c r="K477" s="22" t="s">
        <v>362</v>
      </c>
      <c r="L477" s="16">
        <v>243</v>
      </c>
      <c r="M477" s="16" t="s">
        <v>1959</v>
      </c>
      <c r="N477" s="16" t="s">
        <v>1960</v>
      </c>
      <c r="O477" s="16" t="s">
        <v>1416</v>
      </c>
      <c r="P477" s="16"/>
    </row>
    <row r="478" ht="72" customHeight="1" spans="1:16">
      <c r="A478" s="12">
        <v>474</v>
      </c>
      <c r="B478" s="16" t="s">
        <v>509</v>
      </c>
      <c r="C478" s="16" t="s">
        <v>1957</v>
      </c>
      <c r="D478" s="16" t="s">
        <v>1961</v>
      </c>
      <c r="E478" s="16" t="s">
        <v>1962</v>
      </c>
      <c r="F478" s="17">
        <v>20</v>
      </c>
      <c r="G478" s="17">
        <v>20</v>
      </c>
      <c r="H478" s="17"/>
      <c r="I478" s="16" t="s">
        <v>153</v>
      </c>
      <c r="J478" s="16">
        <v>2026</v>
      </c>
      <c r="K478" s="16" t="s">
        <v>362</v>
      </c>
      <c r="L478" s="16">
        <v>243</v>
      </c>
      <c r="M478" s="16" t="s">
        <v>1963</v>
      </c>
      <c r="N478" s="16" t="s">
        <v>1964</v>
      </c>
      <c r="O478" s="16" t="s">
        <v>1416</v>
      </c>
      <c r="P478" s="16"/>
    </row>
    <row r="479" ht="109" customHeight="1" spans="1:16">
      <c r="A479" s="12">
        <v>475</v>
      </c>
      <c r="B479" s="16" t="s">
        <v>509</v>
      </c>
      <c r="C479" s="16" t="s">
        <v>1965</v>
      </c>
      <c r="D479" s="16" t="s">
        <v>1966</v>
      </c>
      <c r="E479" s="16" t="s">
        <v>1967</v>
      </c>
      <c r="F479" s="17">
        <v>23</v>
      </c>
      <c r="G479" s="17">
        <v>23</v>
      </c>
      <c r="H479" s="17"/>
      <c r="I479" s="16" t="s">
        <v>589</v>
      </c>
      <c r="J479" s="16">
        <v>2026</v>
      </c>
      <c r="K479" s="16" t="s">
        <v>362</v>
      </c>
      <c r="L479" s="16">
        <v>1800</v>
      </c>
      <c r="M479" s="16" t="s">
        <v>1968</v>
      </c>
      <c r="N479" s="16" t="s">
        <v>1969</v>
      </c>
      <c r="O479" s="16" t="s">
        <v>1416</v>
      </c>
      <c r="P479" s="16"/>
    </row>
    <row r="480" ht="85" customHeight="1" spans="1:16">
      <c r="A480" s="12">
        <v>476</v>
      </c>
      <c r="B480" s="16" t="s">
        <v>509</v>
      </c>
      <c r="C480" s="16" t="s">
        <v>1970</v>
      </c>
      <c r="D480" s="16" t="s">
        <v>582</v>
      </c>
      <c r="E480" s="16" t="s">
        <v>1971</v>
      </c>
      <c r="F480" s="17">
        <v>55</v>
      </c>
      <c r="G480" s="17">
        <v>55</v>
      </c>
      <c r="H480" s="17"/>
      <c r="I480" s="16" t="s">
        <v>153</v>
      </c>
      <c r="J480" s="16">
        <v>2026</v>
      </c>
      <c r="K480" s="22" t="s">
        <v>362</v>
      </c>
      <c r="L480" s="16">
        <v>876</v>
      </c>
      <c r="M480" s="16" t="s">
        <v>1972</v>
      </c>
      <c r="N480" s="16" t="s">
        <v>1973</v>
      </c>
      <c r="O480" s="16" t="s">
        <v>1416</v>
      </c>
      <c r="P480" s="16"/>
    </row>
    <row r="481" ht="76" customHeight="1" spans="1:16">
      <c r="A481" s="12">
        <v>477</v>
      </c>
      <c r="B481" s="16" t="s">
        <v>509</v>
      </c>
      <c r="C481" s="16" t="s">
        <v>510</v>
      </c>
      <c r="D481" s="16" t="s">
        <v>1290</v>
      </c>
      <c r="E481" s="16" t="s">
        <v>1974</v>
      </c>
      <c r="F481" s="17">
        <v>30</v>
      </c>
      <c r="G481" s="17">
        <v>30</v>
      </c>
      <c r="H481" s="17"/>
      <c r="I481" s="16" t="s">
        <v>153</v>
      </c>
      <c r="J481" s="16">
        <v>2026</v>
      </c>
      <c r="K481" s="12" t="s">
        <v>362</v>
      </c>
      <c r="L481" s="16">
        <v>942</v>
      </c>
      <c r="M481" s="16" t="s">
        <v>1975</v>
      </c>
      <c r="N481" s="16" t="s">
        <v>1976</v>
      </c>
      <c r="O481" s="16" t="s">
        <v>1416</v>
      </c>
      <c r="P481" s="16"/>
    </row>
    <row r="482" ht="76" customHeight="1" spans="1:16">
      <c r="A482" s="12">
        <v>478</v>
      </c>
      <c r="B482" s="16" t="s">
        <v>509</v>
      </c>
      <c r="C482" s="16" t="s">
        <v>1631</v>
      </c>
      <c r="D482" s="16" t="s">
        <v>1977</v>
      </c>
      <c r="E482" s="16" t="s">
        <v>1978</v>
      </c>
      <c r="F482" s="17">
        <v>24</v>
      </c>
      <c r="G482" s="17">
        <v>24</v>
      </c>
      <c r="H482" s="17"/>
      <c r="I482" s="16" t="s">
        <v>153</v>
      </c>
      <c r="J482" s="16">
        <v>2026</v>
      </c>
      <c r="K482" s="12" t="s">
        <v>362</v>
      </c>
      <c r="L482" s="16">
        <v>135</v>
      </c>
      <c r="M482" s="16" t="s">
        <v>1979</v>
      </c>
      <c r="N482" s="16" t="s">
        <v>1980</v>
      </c>
      <c r="O482" s="16" t="s">
        <v>1416</v>
      </c>
      <c r="P482" s="16"/>
    </row>
    <row r="483" ht="110" customHeight="1" spans="1:16">
      <c r="A483" s="12">
        <v>479</v>
      </c>
      <c r="B483" s="16" t="s">
        <v>509</v>
      </c>
      <c r="C483" s="16" t="s">
        <v>1981</v>
      </c>
      <c r="D483" s="16" t="s">
        <v>369</v>
      </c>
      <c r="E483" s="16" t="s">
        <v>1982</v>
      </c>
      <c r="F483" s="17">
        <v>24</v>
      </c>
      <c r="G483" s="17">
        <v>24</v>
      </c>
      <c r="H483" s="17"/>
      <c r="I483" s="16" t="s">
        <v>153</v>
      </c>
      <c r="J483" s="16">
        <v>2026</v>
      </c>
      <c r="K483" s="16" t="s">
        <v>362</v>
      </c>
      <c r="L483" s="16">
        <v>23</v>
      </c>
      <c r="M483" s="16" t="s">
        <v>1983</v>
      </c>
      <c r="N483" s="16" t="s">
        <v>1984</v>
      </c>
      <c r="O483" s="16" t="s">
        <v>1416</v>
      </c>
      <c r="P483" s="16"/>
    </row>
    <row r="484" ht="65" customHeight="1" spans="1:16">
      <c r="A484" s="12">
        <v>480</v>
      </c>
      <c r="B484" s="16" t="s">
        <v>509</v>
      </c>
      <c r="C484" s="16" t="s">
        <v>1985</v>
      </c>
      <c r="D484" s="16" t="s">
        <v>1986</v>
      </c>
      <c r="E484" s="16" t="s">
        <v>1987</v>
      </c>
      <c r="F484" s="17">
        <v>23</v>
      </c>
      <c r="G484" s="17">
        <v>23</v>
      </c>
      <c r="H484" s="17"/>
      <c r="I484" s="16" t="s">
        <v>153</v>
      </c>
      <c r="J484" s="16">
        <v>2026</v>
      </c>
      <c r="K484" s="16" t="s">
        <v>362</v>
      </c>
      <c r="L484" s="16">
        <v>168</v>
      </c>
      <c r="M484" s="16" t="s">
        <v>1988</v>
      </c>
      <c r="N484" s="16" t="s">
        <v>1989</v>
      </c>
      <c r="O484" s="16" t="s">
        <v>1416</v>
      </c>
      <c r="P484" s="16"/>
    </row>
    <row r="485" ht="65" customHeight="1" spans="1:16">
      <c r="A485" s="12">
        <v>481</v>
      </c>
      <c r="B485" s="16" t="s">
        <v>509</v>
      </c>
      <c r="C485" s="16" t="s">
        <v>1981</v>
      </c>
      <c r="D485" s="16" t="s">
        <v>1239</v>
      </c>
      <c r="E485" s="16" t="s">
        <v>1990</v>
      </c>
      <c r="F485" s="17">
        <v>16</v>
      </c>
      <c r="G485" s="17">
        <v>16</v>
      </c>
      <c r="H485" s="17"/>
      <c r="I485" s="16" t="s">
        <v>153</v>
      </c>
      <c r="J485" s="16">
        <v>2026</v>
      </c>
      <c r="K485" s="25" t="s">
        <v>362</v>
      </c>
      <c r="L485" s="16">
        <v>993</v>
      </c>
      <c r="M485" s="16" t="s">
        <v>1991</v>
      </c>
      <c r="N485" s="16" t="s">
        <v>1992</v>
      </c>
      <c r="O485" s="16" t="s">
        <v>1416</v>
      </c>
      <c r="P485" s="16"/>
    </row>
    <row r="486" ht="65" customHeight="1" spans="1:16">
      <c r="A486" s="12">
        <v>482</v>
      </c>
      <c r="B486" s="16" t="s">
        <v>509</v>
      </c>
      <c r="C486" s="16" t="s">
        <v>510</v>
      </c>
      <c r="D486" s="16" t="s">
        <v>1239</v>
      </c>
      <c r="E486" s="16" t="s">
        <v>1993</v>
      </c>
      <c r="F486" s="17">
        <v>39</v>
      </c>
      <c r="G486" s="17">
        <v>39</v>
      </c>
      <c r="H486" s="17"/>
      <c r="I486" s="16" t="s">
        <v>153</v>
      </c>
      <c r="J486" s="16">
        <v>2026</v>
      </c>
      <c r="K486" s="25" t="s">
        <v>362</v>
      </c>
      <c r="L486" s="16">
        <v>168</v>
      </c>
      <c r="M486" s="16" t="s">
        <v>1994</v>
      </c>
      <c r="N486" s="16" t="s">
        <v>1995</v>
      </c>
      <c r="O486" s="16" t="s">
        <v>1416</v>
      </c>
      <c r="P486" s="16"/>
    </row>
    <row r="487" ht="65" customHeight="1" spans="1:16">
      <c r="A487" s="12">
        <v>483</v>
      </c>
      <c r="B487" s="16" t="s">
        <v>509</v>
      </c>
      <c r="C487" s="16" t="s">
        <v>1539</v>
      </c>
      <c r="D487" s="16" t="s">
        <v>1996</v>
      </c>
      <c r="E487" s="16" t="s">
        <v>1997</v>
      </c>
      <c r="F487" s="17">
        <v>32</v>
      </c>
      <c r="G487" s="17">
        <v>32</v>
      </c>
      <c r="H487" s="17"/>
      <c r="I487" s="16" t="s">
        <v>288</v>
      </c>
      <c r="J487" s="16" t="s">
        <v>1349</v>
      </c>
      <c r="K487" s="16" t="s">
        <v>403</v>
      </c>
      <c r="L487" s="16">
        <v>298</v>
      </c>
      <c r="M487" s="16" t="s">
        <v>1998</v>
      </c>
      <c r="N487" s="16" t="s">
        <v>1999</v>
      </c>
      <c r="O487" s="16" t="s">
        <v>1416</v>
      </c>
      <c r="P487" s="16"/>
    </row>
    <row r="488" ht="65" customHeight="1" spans="1:16">
      <c r="A488" s="12">
        <v>484</v>
      </c>
      <c r="B488" s="16" t="s">
        <v>509</v>
      </c>
      <c r="C488" s="16" t="s">
        <v>1539</v>
      </c>
      <c r="D488" s="16" t="s">
        <v>2000</v>
      </c>
      <c r="E488" s="16" t="s">
        <v>2001</v>
      </c>
      <c r="F488" s="17">
        <v>27</v>
      </c>
      <c r="G488" s="17">
        <v>27</v>
      </c>
      <c r="H488" s="17"/>
      <c r="I488" s="16" t="s">
        <v>288</v>
      </c>
      <c r="J488" s="16" t="s">
        <v>1349</v>
      </c>
      <c r="K488" s="16" t="s">
        <v>403</v>
      </c>
      <c r="L488" s="16">
        <v>127</v>
      </c>
      <c r="M488" s="16" t="s">
        <v>2002</v>
      </c>
      <c r="N488" s="16" t="s">
        <v>2003</v>
      </c>
      <c r="O488" s="16" t="s">
        <v>1416</v>
      </c>
      <c r="P488" s="16"/>
    </row>
    <row r="489" ht="65" customHeight="1" spans="1:16">
      <c r="A489" s="12">
        <v>485</v>
      </c>
      <c r="B489" s="16" t="s">
        <v>509</v>
      </c>
      <c r="C489" s="16" t="s">
        <v>1539</v>
      </c>
      <c r="D489" s="16" t="s">
        <v>2004</v>
      </c>
      <c r="E489" s="16" t="s">
        <v>2005</v>
      </c>
      <c r="F489" s="17">
        <v>27</v>
      </c>
      <c r="G489" s="17">
        <v>27</v>
      </c>
      <c r="H489" s="17"/>
      <c r="I489" s="16" t="s">
        <v>288</v>
      </c>
      <c r="J489" s="16" t="s">
        <v>1349</v>
      </c>
      <c r="K489" s="16" t="s">
        <v>403</v>
      </c>
      <c r="L489" s="16">
        <v>83</v>
      </c>
      <c r="M489" s="16" t="s">
        <v>2006</v>
      </c>
      <c r="N489" s="16" t="s">
        <v>2007</v>
      </c>
      <c r="O489" s="16" t="s">
        <v>1416</v>
      </c>
      <c r="P489" s="16"/>
    </row>
    <row r="490" ht="65" customHeight="1" spans="1:16">
      <c r="A490" s="12">
        <v>486</v>
      </c>
      <c r="B490" s="16" t="s">
        <v>509</v>
      </c>
      <c r="C490" s="16" t="s">
        <v>1539</v>
      </c>
      <c r="D490" s="16" t="s">
        <v>2008</v>
      </c>
      <c r="E490" s="16" t="s">
        <v>2009</v>
      </c>
      <c r="F490" s="17">
        <v>26</v>
      </c>
      <c r="G490" s="17">
        <v>26</v>
      </c>
      <c r="H490" s="17"/>
      <c r="I490" s="16" t="s">
        <v>288</v>
      </c>
      <c r="J490" s="16" t="s">
        <v>2010</v>
      </c>
      <c r="K490" s="16" t="s">
        <v>403</v>
      </c>
      <c r="L490" s="16">
        <v>123</v>
      </c>
      <c r="M490" s="16" t="s">
        <v>2011</v>
      </c>
      <c r="N490" s="16" t="s">
        <v>2012</v>
      </c>
      <c r="O490" s="16" t="s">
        <v>1416</v>
      </c>
      <c r="P490" s="16"/>
    </row>
    <row r="491" ht="65" customHeight="1" spans="1:16">
      <c r="A491" s="12">
        <v>487</v>
      </c>
      <c r="B491" s="16" t="s">
        <v>509</v>
      </c>
      <c r="C491" s="16" t="s">
        <v>1539</v>
      </c>
      <c r="D491" s="16" t="s">
        <v>406</v>
      </c>
      <c r="E491" s="16" t="s">
        <v>2013</v>
      </c>
      <c r="F491" s="17">
        <v>23.5</v>
      </c>
      <c r="G491" s="17">
        <v>23.5</v>
      </c>
      <c r="H491" s="17"/>
      <c r="I491" s="16" t="s">
        <v>288</v>
      </c>
      <c r="J491" s="16" t="s">
        <v>1349</v>
      </c>
      <c r="K491" s="16" t="s">
        <v>403</v>
      </c>
      <c r="L491" s="16">
        <v>388</v>
      </c>
      <c r="M491" s="16" t="s">
        <v>2014</v>
      </c>
      <c r="N491" s="16" t="s">
        <v>2015</v>
      </c>
      <c r="O491" s="16" t="s">
        <v>1416</v>
      </c>
      <c r="P491" s="16"/>
    </row>
    <row r="492" ht="95" customHeight="1" spans="1:16">
      <c r="A492" s="12">
        <v>488</v>
      </c>
      <c r="B492" s="16" t="s">
        <v>20</v>
      </c>
      <c r="C492" s="16" t="s">
        <v>2016</v>
      </c>
      <c r="D492" s="16" t="s">
        <v>2017</v>
      </c>
      <c r="E492" s="16" t="s">
        <v>2018</v>
      </c>
      <c r="F492" s="17">
        <v>48</v>
      </c>
      <c r="G492" s="17">
        <v>48</v>
      </c>
      <c r="H492" s="17"/>
      <c r="I492" s="16" t="s">
        <v>2019</v>
      </c>
      <c r="J492" s="16" t="s">
        <v>1349</v>
      </c>
      <c r="K492" s="16" t="s">
        <v>403</v>
      </c>
      <c r="L492" s="16">
        <v>980</v>
      </c>
      <c r="M492" s="16" t="s">
        <v>2020</v>
      </c>
      <c r="N492" s="16" t="s">
        <v>2021</v>
      </c>
      <c r="O492" s="16" t="s">
        <v>1416</v>
      </c>
      <c r="P492" s="16"/>
    </row>
    <row r="493" ht="81" customHeight="1" spans="1:16">
      <c r="A493" s="12">
        <v>489</v>
      </c>
      <c r="B493" s="16" t="s">
        <v>20</v>
      </c>
      <c r="C493" s="16" t="s">
        <v>2016</v>
      </c>
      <c r="D493" s="16" t="s">
        <v>2022</v>
      </c>
      <c r="E493" s="16" t="s">
        <v>2023</v>
      </c>
      <c r="F493" s="17">
        <v>52</v>
      </c>
      <c r="G493" s="17">
        <v>52</v>
      </c>
      <c r="H493" s="17"/>
      <c r="I493" s="16" t="s">
        <v>2019</v>
      </c>
      <c r="J493" s="16" t="s">
        <v>1349</v>
      </c>
      <c r="K493" s="16" t="s">
        <v>403</v>
      </c>
      <c r="L493" s="16">
        <v>889</v>
      </c>
      <c r="M493" s="16" t="s">
        <v>2024</v>
      </c>
      <c r="N493" s="16" t="s">
        <v>2021</v>
      </c>
      <c r="O493" s="16" t="s">
        <v>1416</v>
      </c>
      <c r="P493" s="16"/>
    </row>
    <row r="494" ht="82" customHeight="1" spans="1:16">
      <c r="A494" s="12">
        <v>490</v>
      </c>
      <c r="B494" s="16" t="s">
        <v>509</v>
      </c>
      <c r="C494" s="16" t="s">
        <v>510</v>
      </c>
      <c r="D494" s="16" t="s">
        <v>2025</v>
      </c>
      <c r="E494" s="16" t="s">
        <v>2026</v>
      </c>
      <c r="F494" s="17">
        <v>35</v>
      </c>
      <c r="G494" s="17">
        <v>35</v>
      </c>
      <c r="H494" s="17"/>
      <c r="I494" s="16" t="s">
        <v>288</v>
      </c>
      <c r="J494" s="16" t="s">
        <v>1349</v>
      </c>
      <c r="K494" s="18" t="s">
        <v>304</v>
      </c>
      <c r="L494" s="16">
        <v>65</v>
      </c>
      <c r="M494" s="16" t="s">
        <v>2027</v>
      </c>
      <c r="N494" s="16" t="s">
        <v>2027</v>
      </c>
      <c r="O494" s="16" t="s">
        <v>1416</v>
      </c>
      <c r="P494" s="16"/>
    </row>
    <row r="495" ht="65" customHeight="1" spans="1:16">
      <c r="A495" s="12">
        <v>491</v>
      </c>
      <c r="B495" s="16" t="s">
        <v>509</v>
      </c>
      <c r="C495" s="16" t="s">
        <v>510</v>
      </c>
      <c r="D495" s="16" t="s">
        <v>2028</v>
      </c>
      <c r="E495" s="16" t="s">
        <v>2029</v>
      </c>
      <c r="F495" s="17">
        <v>38</v>
      </c>
      <c r="G495" s="17">
        <v>38</v>
      </c>
      <c r="H495" s="17"/>
      <c r="I495" s="16" t="s">
        <v>288</v>
      </c>
      <c r="J495" s="16" t="s">
        <v>1349</v>
      </c>
      <c r="K495" s="18" t="s">
        <v>304</v>
      </c>
      <c r="L495" s="16">
        <v>289</v>
      </c>
      <c r="M495" s="16" t="s">
        <v>2030</v>
      </c>
      <c r="N495" s="16" t="s">
        <v>2031</v>
      </c>
      <c r="O495" s="16" t="s">
        <v>1416</v>
      </c>
      <c r="P495" s="16"/>
    </row>
    <row r="496" ht="65" customHeight="1" spans="1:16">
      <c r="A496" s="12">
        <v>492</v>
      </c>
      <c r="B496" s="16" t="s">
        <v>509</v>
      </c>
      <c r="C496" s="16" t="s">
        <v>510</v>
      </c>
      <c r="D496" s="16" t="s">
        <v>677</v>
      </c>
      <c r="E496" s="16" t="s">
        <v>2032</v>
      </c>
      <c r="F496" s="17">
        <v>40</v>
      </c>
      <c r="G496" s="17">
        <v>40</v>
      </c>
      <c r="H496" s="17"/>
      <c r="I496" s="16" t="s">
        <v>288</v>
      </c>
      <c r="J496" s="16" t="s">
        <v>1349</v>
      </c>
      <c r="K496" s="18" t="s">
        <v>304</v>
      </c>
      <c r="L496" s="16">
        <v>98</v>
      </c>
      <c r="M496" s="16" t="s">
        <v>2033</v>
      </c>
      <c r="N496" s="16" t="s">
        <v>2034</v>
      </c>
      <c r="O496" s="16" t="s">
        <v>1416</v>
      </c>
      <c r="P496" s="16"/>
    </row>
    <row r="497" ht="71" customHeight="1" spans="1:16">
      <c r="A497" s="12">
        <v>493</v>
      </c>
      <c r="B497" s="16" t="s">
        <v>509</v>
      </c>
      <c r="C497" s="16" t="s">
        <v>510</v>
      </c>
      <c r="D497" s="16" t="s">
        <v>322</v>
      </c>
      <c r="E497" s="16" t="s">
        <v>2035</v>
      </c>
      <c r="F497" s="17">
        <v>48</v>
      </c>
      <c r="G497" s="17">
        <v>48</v>
      </c>
      <c r="H497" s="17"/>
      <c r="I497" s="16" t="s">
        <v>288</v>
      </c>
      <c r="J497" s="16" t="s">
        <v>1349</v>
      </c>
      <c r="K497" s="18" t="s">
        <v>304</v>
      </c>
      <c r="L497" s="16">
        <v>200</v>
      </c>
      <c r="M497" s="16" t="s">
        <v>2036</v>
      </c>
      <c r="N497" s="16" t="s">
        <v>2037</v>
      </c>
      <c r="O497" s="16" t="s">
        <v>1416</v>
      </c>
      <c r="P497" s="16"/>
    </row>
    <row r="498" ht="65" customHeight="1" spans="1:16">
      <c r="A498" s="12">
        <v>494</v>
      </c>
      <c r="B498" s="16" t="s">
        <v>509</v>
      </c>
      <c r="C498" s="16" t="s">
        <v>1539</v>
      </c>
      <c r="D498" s="16" t="s">
        <v>2038</v>
      </c>
      <c r="E498" s="16" t="s">
        <v>2039</v>
      </c>
      <c r="F498" s="17">
        <v>59</v>
      </c>
      <c r="G498" s="17">
        <v>59</v>
      </c>
      <c r="H498" s="17"/>
      <c r="I498" s="16" t="s">
        <v>288</v>
      </c>
      <c r="J498" s="16" t="s">
        <v>1349</v>
      </c>
      <c r="K498" s="18" t="s">
        <v>304</v>
      </c>
      <c r="L498" s="16">
        <v>590</v>
      </c>
      <c r="M498" s="16" t="s">
        <v>2040</v>
      </c>
      <c r="N498" s="16" t="s">
        <v>2041</v>
      </c>
      <c r="O498" s="16" t="s">
        <v>1416</v>
      </c>
      <c r="P498" s="16"/>
    </row>
    <row r="499" ht="65" customHeight="1" spans="1:16">
      <c r="A499" s="12">
        <v>495</v>
      </c>
      <c r="B499" s="16" t="s">
        <v>509</v>
      </c>
      <c r="C499" s="16" t="s">
        <v>510</v>
      </c>
      <c r="D499" s="16" t="s">
        <v>313</v>
      </c>
      <c r="E499" s="16" t="s">
        <v>2042</v>
      </c>
      <c r="F499" s="17">
        <v>38</v>
      </c>
      <c r="G499" s="17">
        <v>38</v>
      </c>
      <c r="H499" s="17"/>
      <c r="I499" s="16" t="s">
        <v>288</v>
      </c>
      <c r="J499" s="16" t="s">
        <v>1349</v>
      </c>
      <c r="K499" s="18" t="s">
        <v>304</v>
      </c>
      <c r="L499" s="16">
        <v>985</v>
      </c>
      <c r="M499" s="16" t="s">
        <v>2043</v>
      </c>
      <c r="N499" s="16" t="s">
        <v>2044</v>
      </c>
      <c r="O499" s="16" t="s">
        <v>1416</v>
      </c>
      <c r="P499" s="16"/>
    </row>
    <row r="500" ht="65" customHeight="1" spans="1:16">
      <c r="A500" s="12">
        <v>496</v>
      </c>
      <c r="B500" s="16" t="s">
        <v>509</v>
      </c>
      <c r="C500" s="16" t="s">
        <v>510</v>
      </c>
      <c r="D500" s="16" t="s">
        <v>851</v>
      </c>
      <c r="E500" s="16" t="s">
        <v>2045</v>
      </c>
      <c r="F500" s="17">
        <v>40</v>
      </c>
      <c r="G500" s="17">
        <v>40</v>
      </c>
      <c r="H500" s="17"/>
      <c r="I500" s="16" t="s">
        <v>288</v>
      </c>
      <c r="J500" s="16" t="s">
        <v>1349</v>
      </c>
      <c r="K500" s="18" t="s">
        <v>304</v>
      </c>
      <c r="L500" s="16">
        <v>465</v>
      </c>
      <c r="M500" s="16" t="s">
        <v>2046</v>
      </c>
      <c r="N500" s="16" t="s">
        <v>2034</v>
      </c>
      <c r="O500" s="16" t="s">
        <v>1416</v>
      </c>
      <c r="P500" s="16"/>
    </row>
    <row r="501" ht="65" customHeight="1" spans="1:16">
      <c r="A501" s="12">
        <v>497</v>
      </c>
      <c r="B501" s="16" t="s">
        <v>509</v>
      </c>
      <c r="C501" s="16" t="s">
        <v>510</v>
      </c>
      <c r="D501" s="16" t="s">
        <v>821</v>
      </c>
      <c r="E501" s="16" t="s">
        <v>2047</v>
      </c>
      <c r="F501" s="17">
        <v>48</v>
      </c>
      <c r="G501" s="17">
        <v>48</v>
      </c>
      <c r="H501" s="17"/>
      <c r="I501" s="16" t="s">
        <v>288</v>
      </c>
      <c r="J501" s="16" t="s">
        <v>1349</v>
      </c>
      <c r="K501" s="18" t="s">
        <v>304</v>
      </c>
      <c r="L501" s="16">
        <v>137</v>
      </c>
      <c r="M501" s="16" t="s">
        <v>2048</v>
      </c>
      <c r="N501" s="16" t="s">
        <v>2049</v>
      </c>
      <c r="O501" s="16" t="s">
        <v>1416</v>
      </c>
      <c r="P501" s="16"/>
    </row>
    <row r="502" ht="92" customHeight="1" spans="1:16">
      <c r="A502" s="12">
        <v>498</v>
      </c>
      <c r="B502" s="16" t="s">
        <v>509</v>
      </c>
      <c r="C502" s="16" t="s">
        <v>510</v>
      </c>
      <c r="D502" s="16" t="s">
        <v>812</v>
      </c>
      <c r="E502" s="16" t="s">
        <v>2050</v>
      </c>
      <c r="F502" s="17">
        <v>38</v>
      </c>
      <c r="G502" s="17">
        <v>38</v>
      </c>
      <c r="H502" s="17"/>
      <c r="I502" s="16" t="s">
        <v>288</v>
      </c>
      <c r="J502" s="16" t="s">
        <v>1349</v>
      </c>
      <c r="K502" s="18" t="s">
        <v>304</v>
      </c>
      <c r="L502" s="16">
        <v>753</v>
      </c>
      <c r="M502" s="16" t="s">
        <v>2051</v>
      </c>
      <c r="N502" s="16" t="s">
        <v>2052</v>
      </c>
      <c r="O502" s="16" t="s">
        <v>1416</v>
      </c>
      <c r="P502" s="16"/>
    </row>
    <row r="503" ht="77" customHeight="1" spans="1:16">
      <c r="A503" s="12">
        <v>499</v>
      </c>
      <c r="B503" s="16" t="s">
        <v>20</v>
      </c>
      <c r="C503" s="16" t="s">
        <v>2053</v>
      </c>
      <c r="D503" s="16" t="s">
        <v>794</v>
      </c>
      <c r="E503" s="16" t="s">
        <v>2054</v>
      </c>
      <c r="F503" s="17">
        <v>85</v>
      </c>
      <c r="G503" s="17">
        <v>85</v>
      </c>
      <c r="H503" s="17"/>
      <c r="I503" s="16" t="s">
        <v>24</v>
      </c>
      <c r="J503" s="16" t="s">
        <v>1349</v>
      </c>
      <c r="K503" s="18" t="s">
        <v>304</v>
      </c>
      <c r="L503" s="16">
        <v>967</v>
      </c>
      <c r="M503" s="16" t="s">
        <v>2055</v>
      </c>
      <c r="N503" s="16" t="s">
        <v>2056</v>
      </c>
      <c r="O503" s="16" t="s">
        <v>1416</v>
      </c>
      <c r="P503" s="16"/>
    </row>
    <row r="504" ht="65" customHeight="1" spans="1:16">
      <c r="A504" s="12">
        <v>500</v>
      </c>
      <c r="B504" s="16" t="s">
        <v>20</v>
      </c>
      <c r="C504" s="16" t="s">
        <v>2053</v>
      </c>
      <c r="D504" s="16" t="s">
        <v>914</v>
      </c>
      <c r="E504" s="16" t="s">
        <v>2057</v>
      </c>
      <c r="F504" s="17">
        <v>39</v>
      </c>
      <c r="G504" s="17">
        <v>39</v>
      </c>
      <c r="H504" s="17"/>
      <c r="I504" s="16" t="s">
        <v>288</v>
      </c>
      <c r="J504" s="16" t="s">
        <v>1349</v>
      </c>
      <c r="K504" s="18" t="s">
        <v>304</v>
      </c>
      <c r="L504" s="16">
        <v>353</v>
      </c>
      <c r="M504" s="16" t="s">
        <v>2058</v>
      </c>
      <c r="N504" s="16" t="s">
        <v>2059</v>
      </c>
      <c r="O504" s="16" t="s">
        <v>1416</v>
      </c>
      <c r="P504" s="16"/>
    </row>
    <row r="505" ht="65" customHeight="1" spans="1:16">
      <c r="A505" s="12">
        <v>501</v>
      </c>
      <c r="B505" s="16" t="s">
        <v>20</v>
      </c>
      <c r="C505" s="16" t="s">
        <v>2053</v>
      </c>
      <c r="D505" s="16" t="s">
        <v>677</v>
      </c>
      <c r="E505" s="16" t="s">
        <v>2060</v>
      </c>
      <c r="F505" s="17">
        <v>18</v>
      </c>
      <c r="G505" s="17">
        <v>18</v>
      </c>
      <c r="H505" s="17"/>
      <c r="I505" s="16" t="s">
        <v>288</v>
      </c>
      <c r="J505" s="16" t="s">
        <v>1349</v>
      </c>
      <c r="K505" s="18" t="s">
        <v>304</v>
      </c>
      <c r="L505" s="16">
        <v>858</v>
      </c>
      <c r="M505" s="16" t="s">
        <v>2061</v>
      </c>
      <c r="N505" s="16" t="s">
        <v>2062</v>
      </c>
      <c r="O505" s="16" t="s">
        <v>1416</v>
      </c>
      <c r="P505" s="16"/>
    </row>
    <row r="506" ht="65" customHeight="1" spans="1:16">
      <c r="A506" s="12">
        <v>502</v>
      </c>
      <c r="B506" s="16" t="s">
        <v>20</v>
      </c>
      <c r="C506" s="16" t="s">
        <v>2063</v>
      </c>
      <c r="D506" s="16" t="s">
        <v>2038</v>
      </c>
      <c r="E506" s="16" t="s">
        <v>2064</v>
      </c>
      <c r="F506" s="17">
        <v>15</v>
      </c>
      <c r="G506" s="17">
        <v>15</v>
      </c>
      <c r="H506" s="17"/>
      <c r="I506" s="16" t="s">
        <v>288</v>
      </c>
      <c r="J506" s="16" t="s">
        <v>1349</v>
      </c>
      <c r="K506" s="18" t="s">
        <v>304</v>
      </c>
      <c r="L506" s="16">
        <v>3500</v>
      </c>
      <c r="M506" s="16" t="s">
        <v>2065</v>
      </c>
      <c r="N506" s="16" t="s">
        <v>2066</v>
      </c>
      <c r="O506" s="16" t="s">
        <v>1416</v>
      </c>
      <c r="P506" s="16"/>
    </row>
    <row r="507" ht="82" customHeight="1" spans="1:16">
      <c r="A507" s="12">
        <v>503</v>
      </c>
      <c r="B507" s="16" t="s">
        <v>20</v>
      </c>
      <c r="C507" s="16" t="s">
        <v>1724</v>
      </c>
      <c r="D507" s="16" t="s">
        <v>425</v>
      </c>
      <c r="E507" s="16" t="s">
        <v>2067</v>
      </c>
      <c r="F507" s="17">
        <v>48</v>
      </c>
      <c r="G507" s="17">
        <v>46.5</v>
      </c>
      <c r="H507" s="17">
        <v>1.5</v>
      </c>
      <c r="I507" s="16" t="s">
        <v>24</v>
      </c>
      <c r="J507" s="16">
        <v>2026</v>
      </c>
      <c r="K507" s="16" t="s">
        <v>427</v>
      </c>
      <c r="L507" s="16">
        <v>57</v>
      </c>
      <c r="M507" s="16" t="s">
        <v>2068</v>
      </c>
      <c r="N507" s="16" t="s">
        <v>2069</v>
      </c>
      <c r="O507" s="16" t="s">
        <v>1416</v>
      </c>
      <c r="P507" s="16"/>
    </row>
    <row r="508" ht="65" customHeight="1" spans="1:16">
      <c r="A508" s="12">
        <v>504</v>
      </c>
      <c r="B508" s="16" t="s">
        <v>20</v>
      </c>
      <c r="C508" s="16" t="s">
        <v>1724</v>
      </c>
      <c r="D508" s="16" t="s">
        <v>2070</v>
      </c>
      <c r="E508" s="16" t="s">
        <v>2071</v>
      </c>
      <c r="F508" s="17">
        <v>12</v>
      </c>
      <c r="G508" s="17">
        <v>12</v>
      </c>
      <c r="H508" s="17"/>
      <c r="I508" s="16" t="s">
        <v>24</v>
      </c>
      <c r="J508" s="16">
        <v>2026</v>
      </c>
      <c r="K508" s="16" t="s">
        <v>427</v>
      </c>
      <c r="L508" s="16">
        <v>1479</v>
      </c>
      <c r="M508" s="16" t="s">
        <v>2072</v>
      </c>
      <c r="N508" s="16" t="s">
        <v>2073</v>
      </c>
      <c r="O508" s="16" t="s">
        <v>1416</v>
      </c>
      <c r="P508" s="16"/>
    </row>
    <row r="509" ht="65" customHeight="1" spans="1:16">
      <c r="A509" s="12">
        <v>505</v>
      </c>
      <c r="B509" s="16" t="s">
        <v>20</v>
      </c>
      <c r="C509" s="16" t="s">
        <v>2074</v>
      </c>
      <c r="D509" s="16" t="s">
        <v>425</v>
      </c>
      <c r="E509" s="16" t="s">
        <v>2075</v>
      </c>
      <c r="F509" s="17">
        <v>18</v>
      </c>
      <c r="G509" s="17">
        <v>10</v>
      </c>
      <c r="H509" s="17">
        <v>8</v>
      </c>
      <c r="I509" s="16" t="s">
        <v>253</v>
      </c>
      <c r="J509" s="16">
        <v>2026</v>
      </c>
      <c r="K509" s="16" t="s">
        <v>427</v>
      </c>
      <c r="L509" s="16">
        <v>430</v>
      </c>
      <c r="M509" s="16" t="s">
        <v>2076</v>
      </c>
      <c r="N509" s="16" t="s">
        <v>2077</v>
      </c>
      <c r="O509" s="16" t="s">
        <v>1416</v>
      </c>
      <c r="P509" s="16"/>
    </row>
    <row r="510" ht="65" customHeight="1" spans="1:16">
      <c r="A510" s="12">
        <v>506</v>
      </c>
      <c r="B510" s="16" t="s">
        <v>20</v>
      </c>
      <c r="C510" s="16" t="s">
        <v>2074</v>
      </c>
      <c r="D510" s="16" t="s">
        <v>2078</v>
      </c>
      <c r="E510" s="16" t="s">
        <v>2079</v>
      </c>
      <c r="F510" s="17">
        <v>10</v>
      </c>
      <c r="G510" s="17">
        <v>8</v>
      </c>
      <c r="H510" s="17">
        <v>2</v>
      </c>
      <c r="I510" s="16" t="s">
        <v>253</v>
      </c>
      <c r="J510" s="16">
        <v>2026</v>
      </c>
      <c r="K510" s="16" t="s">
        <v>427</v>
      </c>
      <c r="L510" s="16">
        <v>215</v>
      </c>
      <c r="M510" s="16" t="s">
        <v>2080</v>
      </c>
      <c r="N510" s="16" t="s">
        <v>2081</v>
      </c>
      <c r="O510" s="16" t="s">
        <v>1416</v>
      </c>
      <c r="P510" s="16"/>
    </row>
    <row r="511" ht="65" customHeight="1" spans="1:16">
      <c r="A511" s="12">
        <v>507</v>
      </c>
      <c r="B511" s="16" t="s">
        <v>20</v>
      </c>
      <c r="C511" s="16" t="s">
        <v>2074</v>
      </c>
      <c r="D511" s="16" t="s">
        <v>1011</v>
      </c>
      <c r="E511" s="16" t="s">
        <v>2082</v>
      </c>
      <c r="F511" s="17">
        <v>38</v>
      </c>
      <c r="G511" s="17">
        <v>30</v>
      </c>
      <c r="H511" s="17">
        <v>8</v>
      </c>
      <c r="I511" s="16" t="s">
        <v>253</v>
      </c>
      <c r="J511" s="16">
        <v>2026</v>
      </c>
      <c r="K511" s="16" t="s">
        <v>427</v>
      </c>
      <c r="L511" s="16">
        <v>228</v>
      </c>
      <c r="M511" s="16" t="s">
        <v>2083</v>
      </c>
      <c r="N511" s="16" t="s">
        <v>2084</v>
      </c>
      <c r="O511" s="16" t="s">
        <v>1416</v>
      </c>
      <c r="P511" s="16"/>
    </row>
    <row r="512" ht="89" customHeight="1" spans="1:16">
      <c r="A512" s="12">
        <v>508</v>
      </c>
      <c r="B512" s="16" t="s">
        <v>20</v>
      </c>
      <c r="C512" s="16" t="s">
        <v>2074</v>
      </c>
      <c r="D512" s="16" t="s">
        <v>2085</v>
      </c>
      <c r="E512" s="16" t="s">
        <v>2086</v>
      </c>
      <c r="F512" s="17">
        <v>36.5</v>
      </c>
      <c r="G512" s="17">
        <v>36.5</v>
      </c>
      <c r="H512" s="17"/>
      <c r="I512" s="16" t="s">
        <v>253</v>
      </c>
      <c r="J512" s="16">
        <v>2026</v>
      </c>
      <c r="K512" s="16" t="s">
        <v>427</v>
      </c>
      <c r="L512" s="16">
        <v>198</v>
      </c>
      <c r="M512" s="16" t="s">
        <v>2087</v>
      </c>
      <c r="N512" s="16" t="s">
        <v>2088</v>
      </c>
      <c r="O512" s="16" t="s">
        <v>1416</v>
      </c>
      <c r="P512" s="16"/>
    </row>
    <row r="513" ht="82" customHeight="1" spans="1:16">
      <c r="A513" s="12">
        <v>509</v>
      </c>
      <c r="B513" s="16" t="s">
        <v>20</v>
      </c>
      <c r="C513" s="16" t="s">
        <v>2074</v>
      </c>
      <c r="D513" s="16" t="s">
        <v>2089</v>
      </c>
      <c r="E513" s="16" t="s">
        <v>2090</v>
      </c>
      <c r="F513" s="17">
        <v>25</v>
      </c>
      <c r="G513" s="17">
        <v>25</v>
      </c>
      <c r="H513" s="17"/>
      <c r="I513" s="16" t="s">
        <v>253</v>
      </c>
      <c r="J513" s="16">
        <v>2026</v>
      </c>
      <c r="K513" s="16" t="s">
        <v>427</v>
      </c>
      <c r="L513" s="16">
        <v>297</v>
      </c>
      <c r="M513" s="16" t="s">
        <v>2091</v>
      </c>
      <c r="N513" s="16" t="s">
        <v>2092</v>
      </c>
      <c r="O513" s="16" t="s">
        <v>1416</v>
      </c>
      <c r="P513" s="16"/>
    </row>
    <row r="514" ht="72" customHeight="1" spans="1:16">
      <c r="A514" s="12">
        <v>510</v>
      </c>
      <c r="B514" s="16" t="s">
        <v>20</v>
      </c>
      <c r="C514" s="16" t="s">
        <v>2093</v>
      </c>
      <c r="D514" s="16" t="s">
        <v>345</v>
      </c>
      <c r="E514" s="16" t="s">
        <v>2094</v>
      </c>
      <c r="F514" s="17">
        <v>80</v>
      </c>
      <c r="G514" s="17">
        <v>80</v>
      </c>
      <c r="H514" s="17"/>
      <c r="I514" s="16" t="s">
        <v>24</v>
      </c>
      <c r="J514" s="16" t="s">
        <v>1349</v>
      </c>
      <c r="K514" s="16" t="s">
        <v>347</v>
      </c>
      <c r="L514" s="16" t="s">
        <v>2095</v>
      </c>
      <c r="M514" s="16" t="s">
        <v>2096</v>
      </c>
      <c r="N514" s="16" t="s">
        <v>2097</v>
      </c>
      <c r="O514" s="16" t="s">
        <v>1416</v>
      </c>
      <c r="P514" s="16"/>
    </row>
    <row r="515" ht="72" customHeight="1" spans="1:16">
      <c r="A515" s="12">
        <v>511</v>
      </c>
      <c r="B515" s="16" t="s">
        <v>509</v>
      </c>
      <c r="C515" s="16" t="s">
        <v>2098</v>
      </c>
      <c r="D515" s="16" t="s">
        <v>1116</v>
      </c>
      <c r="E515" s="16" t="s">
        <v>2099</v>
      </c>
      <c r="F515" s="17">
        <v>45</v>
      </c>
      <c r="G515" s="17">
        <v>45</v>
      </c>
      <c r="H515" s="17"/>
      <c r="I515" s="16" t="s">
        <v>43</v>
      </c>
      <c r="J515" s="16" t="s">
        <v>1349</v>
      </c>
      <c r="K515" s="16" t="s">
        <v>347</v>
      </c>
      <c r="L515" s="16" t="s">
        <v>2100</v>
      </c>
      <c r="M515" s="16" t="s">
        <v>2101</v>
      </c>
      <c r="N515" s="16" t="s">
        <v>2102</v>
      </c>
      <c r="O515" s="16" t="s">
        <v>1416</v>
      </c>
      <c r="P515" s="16"/>
    </row>
    <row r="516" ht="65" customHeight="1" spans="1:16">
      <c r="A516" s="12">
        <v>512</v>
      </c>
      <c r="B516" s="16" t="s">
        <v>20</v>
      </c>
      <c r="C516" s="16" t="s">
        <v>2103</v>
      </c>
      <c r="D516" s="16" t="s">
        <v>2104</v>
      </c>
      <c r="E516" s="16" t="s">
        <v>2105</v>
      </c>
      <c r="F516" s="17">
        <v>260</v>
      </c>
      <c r="G516" s="17">
        <v>260</v>
      </c>
      <c r="H516" s="17"/>
      <c r="I516" s="16" t="s">
        <v>24</v>
      </c>
      <c r="J516" s="16" t="s">
        <v>1349</v>
      </c>
      <c r="K516" s="16" t="s">
        <v>347</v>
      </c>
      <c r="L516" s="16" t="s">
        <v>2106</v>
      </c>
      <c r="M516" s="16" t="s">
        <v>2107</v>
      </c>
      <c r="N516" s="16" t="s">
        <v>2108</v>
      </c>
      <c r="O516" s="16" t="s">
        <v>1416</v>
      </c>
      <c r="P516" s="16"/>
    </row>
    <row r="517" ht="55" customHeight="1" spans="1:16">
      <c r="A517" s="12">
        <v>513</v>
      </c>
      <c r="B517" s="16" t="s">
        <v>20</v>
      </c>
      <c r="C517" s="16" t="s">
        <v>2016</v>
      </c>
      <c r="D517" s="16" t="s">
        <v>2109</v>
      </c>
      <c r="E517" s="16" t="s">
        <v>2110</v>
      </c>
      <c r="F517" s="17">
        <v>65</v>
      </c>
      <c r="G517" s="17">
        <v>65</v>
      </c>
      <c r="H517" s="17"/>
      <c r="I517" s="16" t="s">
        <v>24</v>
      </c>
      <c r="J517" s="16" t="s">
        <v>1349</v>
      </c>
      <c r="K517" s="16" t="s">
        <v>347</v>
      </c>
      <c r="L517" s="16" t="s">
        <v>2111</v>
      </c>
      <c r="M517" s="16" t="s">
        <v>2112</v>
      </c>
      <c r="N517" s="16" t="s">
        <v>2113</v>
      </c>
      <c r="O517" s="16" t="s">
        <v>1416</v>
      </c>
      <c r="P517" s="16"/>
    </row>
    <row r="518" ht="55" customHeight="1" spans="1:16">
      <c r="A518" s="12">
        <v>514</v>
      </c>
      <c r="B518" s="16" t="s">
        <v>509</v>
      </c>
      <c r="C518" s="16" t="s">
        <v>2114</v>
      </c>
      <c r="D518" s="16" t="s">
        <v>2115</v>
      </c>
      <c r="E518" s="16" t="s">
        <v>2116</v>
      </c>
      <c r="F518" s="17">
        <v>28</v>
      </c>
      <c r="G518" s="17">
        <v>28</v>
      </c>
      <c r="H518" s="17"/>
      <c r="I518" s="16" t="s">
        <v>153</v>
      </c>
      <c r="J518" s="16" t="s">
        <v>1349</v>
      </c>
      <c r="K518" s="16" t="s">
        <v>347</v>
      </c>
      <c r="L518" s="16" t="s">
        <v>2117</v>
      </c>
      <c r="M518" s="16" t="s">
        <v>2112</v>
      </c>
      <c r="N518" s="16" t="s">
        <v>2118</v>
      </c>
      <c r="O518" s="16" t="s">
        <v>1416</v>
      </c>
      <c r="P518" s="16"/>
    </row>
    <row r="519" ht="55" customHeight="1" spans="1:16">
      <c r="A519" s="12">
        <v>515</v>
      </c>
      <c r="B519" s="16" t="s">
        <v>20</v>
      </c>
      <c r="C519" s="16" t="s">
        <v>2119</v>
      </c>
      <c r="D519" s="16" t="s">
        <v>1116</v>
      </c>
      <c r="E519" s="16" t="s">
        <v>2120</v>
      </c>
      <c r="F519" s="17">
        <v>30</v>
      </c>
      <c r="G519" s="17">
        <v>30</v>
      </c>
      <c r="H519" s="17"/>
      <c r="I519" s="16" t="s">
        <v>43</v>
      </c>
      <c r="J519" s="16" t="s">
        <v>1349</v>
      </c>
      <c r="K519" s="16" t="s">
        <v>347</v>
      </c>
      <c r="L519" s="16" t="s">
        <v>2121</v>
      </c>
      <c r="M519" s="16" t="s">
        <v>2122</v>
      </c>
      <c r="N519" s="16" t="s">
        <v>2123</v>
      </c>
      <c r="O519" s="16" t="s">
        <v>1416</v>
      </c>
      <c r="P519" s="16"/>
    </row>
    <row r="520" ht="65" customHeight="1" spans="1:16">
      <c r="A520" s="12">
        <v>516</v>
      </c>
      <c r="B520" s="16" t="s">
        <v>509</v>
      </c>
      <c r="C520" s="16" t="s">
        <v>2124</v>
      </c>
      <c r="D520" s="16" t="s">
        <v>1116</v>
      </c>
      <c r="E520" s="16" t="s">
        <v>2125</v>
      </c>
      <c r="F520" s="17">
        <v>120</v>
      </c>
      <c r="G520" s="17">
        <v>120</v>
      </c>
      <c r="H520" s="17"/>
      <c r="I520" s="16" t="s">
        <v>24</v>
      </c>
      <c r="J520" s="16" t="s">
        <v>1349</v>
      </c>
      <c r="K520" s="16" t="s">
        <v>347</v>
      </c>
      <c r="L520" s="16" t="s">
        <v>2126</v>
      </c>
      <c r="M520" s="16" t="s">
        <v>2127</v>
      </c>
      <c r="N520" s="16" t="s">
        <v>2128</v>
      </c>
      <c r="O520" s="16" t="s">
        <v>1416</v>
      </c>
      <c r="P520" s="16"/>
    </row>
    <row r="521" ht="76" customHeight="1" spans="1:16">
      <c r="A521" s="12">
        <v>517</v>
      </c>
      <c r="B521" s="16" t="s">
        <v>509</v>
      </c>
      <c r="C521" s="16" t="s">
        <v>510</v>
      </c>
      <c r="D521" s="16" t="s">
        <v>355</v>
      </c>
      <c r="E521" s="16" t="s">
        <v>2129</v>
      </c>
      <c r="F521" s="17">
        <v>30</v>
      </c>
      <c r="G521" s="17">
        <v>30</v>
      </c>
      <c r="H521" s="17"/>
      <c r="I521" s="16" t="s">
        <v>1621</v>
      </c>
      <c r="J521" s="16">
        <v>2026</v>
      </c>
      <c r="K521" s="16" t="s">
        <v>347</v>
      </c>
      <c r="L521" s="16" t="s">
        <v>2130</v>
      </c>
      <c r="M521" s="16" t="s">
        <v>2131</v>
      </c>
      <c r="N521" s="16" t="s">
        <v>2132</v>
      </c>
      <c r="O521" s="16" t="s">
        <v>1416</v>
      </c>
      <c r="P521" s="16"/>
    </row>
    <row r="522" ht="131" customHeight="1" spans="1:16">
      <c r="A522" s="12">
        <v>518</v>
      </c>
      <c r="B522" s="16" t="s">
        <v>509</v>
      </c>
      <c r="C522" s="16" t="s">
        <v>510</v>
      </c>
      <c r="D522" s="16" t="s">
        <v>355</v>
      </c>
      <c r="E522" s="16" t="s">
        <v>2133</v>
      </c>
      <c r="F522" s="17">
        <v>25</v>
      </c>
      <c r="G522" s="17">
        <v>25</v>
      </c>
      <c r="H522" s="17"/>
      <c r="I522" s="16" t="s">
        <v>1621</v>
      </c>
      <c r="J522" s="16">
        <v>2026</v>
      </c>
      <c r="K522" s="16" t="s">
        <v>347</v>
      </c>
      <c r="L522" s="16" t="s">
        <v>2134</v>
      </c>
      <c r="M522" s="16" t="s">
        <v>2135</v>
      </c>
      <c r="N522" s="16" t="s">
        <v>2136</v>
      </c>
      <c r="O522" s="16" t="s">
        <v>1416</v>
      </c>
      <c r="P522" s="16"/>
    </row>
    <row r="523" ht="76" customHeight="1" spans="1:16">
      <c r="A523" s="12">
        <v>519</v>
      </c>
      <c r="B523" s="16" t="s">
        <v>509</v>
      </c>
      <c r="C523" s="16" t="s">
        <v>510</v>
      </c>
      <c r="D523" s="16" t="s">
        <v>355</v>
      </c>
      <c r="E523" s="16" t="s">
        <v>2137</v>
      </c>
      <c r="F523" s="17">
        <v>35</v>
      </c>
      <c r="G523" s="17">
        <v>35</v>
      </c>
      <c r="H523" s="17"/>
      <c r="I523" s="16" t="s">
        <v>1621</v>
      </c>
      <c r="J523" s="16">
        <v>2026</v>
      </c>
      <c r="K523" s="16" t="s">
        <v>347</v>
      </c>
      <c r="L523" s="16" t="s">
        <v>2138</v>
      </c>
      <c r="M523" s="16" t="s">
        <v>2139</v>
      </c>
      <c r="N523" s="16" t="s">
        <v>2140</v>
      </c>
      <c r="O523" s="16" t="s">
        <v>1416</v>
      </c>
      <c r="P523" s="16"/>
    </row>
    <row r="524" ht="65" customHeight="1" spans="1:16">
      <c r="A524" s="12">
        <v>520</v>
      </c>
      <c r="B524" s="16" t="s">
        <v>20</v>
      </c>
      <c r="C524" s="16" t="s">
        <v>1857</v>
      </c>
      <c r="D524" s="16" t="s">
        <v>2141</v>
      </c>
      <c r="E524" s="16" t="s">
        <v>2142</v>
      </c>
      <c r="F524" s="17">
        <v>33.52</v>
      </c>
      <c r="G524" s="17">
        <v>33.52</v>
      </c>
      <c r="H524" s="17"/>
      <c r="I524" s="16" t="s">
        <v>24</v>
      </c>
      <c r="J524" s="16">
        <v>2026</v>
      </c>
      <c r="K524" s="16" t="s">
        <v>376</v>
      </c>
      <c r="L524" s="16" t="s">
        <v>2143</v>
      </c>
      <c r="M524" s="16" t="s">
        <v>2144</v>
      </c>
      <c r="N524" s="16" t="s">
        <v>2145</v>
      </c>
      <c r="O524" s="16" t="s">
        <v>1416</v>
      </c>
      <c r="P524" s="16"/>
    </row>
    <row r="525" ht="65" customHeight="1" spans="1:16">
      <c r="A525" s="12">
        <v>521</v>
      </c>
      <c r="B525" s="16" t="s">
        <v>20</v>
      </c>
      <c r="C525" s="16" t="s">
        <v>1857</v>
      </c>
      <c r="D525" s="16" t="s">
        <v>1261</v>
      </c>
      <c r="E525" s="16" t="s">
        <v>2146</v>
      </c>
      <c r="F525" s="17">
        <v>6</v>
      </c>
      <c r="G525" s="17">
        <v>6</v>
      </c>
      <c r="H525" s="17"/>
      <c r="I525" s="16" t="s">
        <v>2147</v>
      </c>
      <c r="J525" s="16">
        <v>2026</v>
      </c>
      <c r="K525" s="16" t="s">
        <v>376</v>
      </c>
      <c r="L525" s="16" t="s">
        <v>2148</v>
      </c>
      <c r="M525" s="16" t="s">
        <v>2144</v>
      </c>
      <c r="N525" s="16" t="s">
        <v>2149</v>
      </c>
      <c r="O525" s="16" t="s">
        <v>1416</v>
      </c>
      <c r="P525" s="16"/>
    </row>
    <row r="526" ht="77" customHeight="1" spans="1:16">
      <c r="A526" s="12">
        <v>522</v>
      </c>
      <c r="B526" s="16" t="s">
        <v>509</v>
      </c>
      <c r="C526" s="16" t="s">
        <v>1832</v>
      </c>
      <c r="D526" s="16" t="s">
        <v>2150</v>
      </c>
      <c r="E526" s="16" t="s">
        <v>2151</v>
      </c>
      <c r="F526" s="17">
        <v>42</v>
      </c>
      <c r="G526" s="17">
        <v>42</v>
      </c>
      <c r="H526" s="17"/>
      <c r="I526" s="16" t="s">
        <v>253</v>
      </c>
      <c r="J526" s="16">
        <v>2026</v>
      </c>
      <c r="K526" s="16" t="s">
        <v>376</v>
      </c>
      <c r="L526" s="16" t="s">
        <v>2152</v>
      </c>
      <c r="M526" s="16" t="s">
        <v>2153</v>
      </c>
      <c r="N526" s="16" t="s">
        <v>2154</v>
      </c>
      <c r="O526" s="16" t="s">
        <v>1416</v>
      </c>
      <c r="P526" s="16"/>
    </row>
    <row r="527" ht="89" customHeight="1" spans="1:16">
      <c r="A527" s="12">
        <v>523</v>
      </c>
      <c r="B527" s="16" t="s">
        <v>509</v>
      </c>
      <c r="C527" s="16" t="s">
        <v>1832</v>
      </c>
      <c r="D527" s="16" t="s">
        <v>2155</v>
      </c>
      <c r="E527" s="16" t="s">
        <v>2156</v>
      </c>
      <c r="F527" s="17">
        <v>40</v>
      </c>
      <c r="G527" s="17">
        <v>40</v>
      </c>
      <c r="H527" s="17"/>
      <c r="I527" s="16" t="s">
        <v>253</v>
      </c>
      <c r="J527" s="16">
        <v>2026</v>
      </c>
      <c r="K527" s="16" t="s">
        <v>376</v>
      </c>
      <c r="L527" s="16" t="s">
        <v>2157</v>
      </c>
      <c r="M527" s="16" t="s">
        <v>2153</v>
      </c>
      <c r="N527" s="16" t="s">
        <v>2158</v>
      </c>
      <c r="O527" s="16" t="s">
        <v>1416</v>
      </c>
      <c r="P527" s="16"/>
    </row>
    <row r="528" ht="65" customHeight="1" spans="1:16">
      <c r="A528" s="12">
        <v>524</v>
      </c>
      <c r="B528" s="16" t="s">
        <v>509</v>
      </c>
      <c r="C528" s="16" t="s">
        <v>1832</v>
      </c>
      <c r="D528" s="16" t="s">
        <v>2159</v>
      </c>
      <c r="E528" s="16" t="s">
        <v>2160</v>
      </c>
      <c r="F528" s="17">
        <v>25</v>
      </c>
      <c r="G528" s="17">
        <v>25</v>
      </c>
      <c r="H528" s="17"/>
      <c r="I528" s="16" t="s">
        <v>253</v>
      </c>
      <c r="J528" s="16">
        <v>2026</v>
      </c>
      <c r="K528" s="16" t="s">
        <v>376</v>
      </c>
      <c r="L528" s="16" t="s">
        <v>2161</v>
      </c>
      <c r="M528" s="16" t="s">
        <v>2153</v>
      </c>
      <c r="N528" s="16" t="s">
        <v>2162</v>
      </c>
      <c r="O528" s="16" t="s">
        <v>1416</v>
      </c>
      <c r="P528" s="16"/>
    </row>
    <row r="529" ht="89" customHeight="1" spans="1:16">
      <c r="A529" s="12">
        <v>525</v>
      </c>
      <c r="B529" s="16" t="s">
        <v>509</v>
      </c>
      <c r="C529" s="16" t="s">
        <v>1832</v>
      </c>
      <c r="D529" s="16" t="s">
        <v>2163</v>
      </c>
      <c r="E529" s="16" t="s">
        <v>2164</v>
      </c>
      <c r="F529" s="17">
        <v>35</v>
      </c>
      <c r="G529" s="17">
        <v>35</v>
      </c>
      <c r="H529" s="17"/>
      <c r="I529" s="16" t="s">
        <v>253</v>
      </c>
      <c r="J529" s="16">
        <v>2026</v>
      </c>
      <c r="K529" s="16" t="s">
        <v>376</v>
      </c>
      <c r="L529" s="16" t="s">
        <v>2165</v>
      </c>
      <c r="M529" s="16" t="s">
        <v>2153</v>
      </c>
      <c r="N529" s="16" t="s">
        <v>2166</v>
      </c>
      <c r="O529" s="16" t="s">
        <v>1416</v>
      </c>
      <c r="P529" s="16"/>
    </row>
    <row r="530" ht="94" customHeight="1" spans="1:16">
      <c r="A530" s="12">
        <v>526</v>
      </c>
      <c r="B530" s="16" t="s">
        <v>509</v>
      </c>
      <c r="C530" s="16" t="s">
        <v>1832</v>
      </c>
      <c r="D530" s="16" t="s">
        <v>2167</v>
      </c>
      <c r="E530" s="16" t="s">
        <v>2168</v>
      </c>
      <c r="F530" s="17">
        <v>40</v>
      </c>
      <c r="G530" s="17">
        <v>40</v>
      </c>
      <c r="H530" s="17"/>
      <c r="I530" s="16" t="s">
        <v>253</v>
      </c>
      <c r="J530" s="16">
        <v>2026</v>
      </c>
      <c r="K530" s="16" t="s">
        <v>376</v>
      </c>
      <c r="L530" s="16" t="s">
        <v>2169</v>
      </c>
      <c r="M530" s="16" t="s">
        <v>2153</v>
      </c>
      <c r="N530" s="16" t="s">
        <v>2170</v>
      </c>
      <c r="O530" s="16" t="s">
        <v>1416</v>
      </c>
      <c r="P530" s="16"/>
    </row>
    <row r="531" ht="65" customHeight="1" spans="1:16">
      <c r="A531" s="12">
        <v>527</v>
      </c>
      <c r="B531" s="16" t="s">
        <v>509</v>
      </c>
      <c r="C531" s="16" t="s">
        <v>2171</v>
      </c>
      <c r="D531" s="16" t="s">
        <v>2172</v>
      </c>
      <c r="E531" s="16" t="s">
        <v>2173</v>
      </c>
      <c r="F531" s="17">
        <v>3</v>
      </c>
      <c r="G531" s="17">
        <v>3</v>
      </c>
      <c r="H531" s="17"/>
      <c r="I531" s="16" t="s">
        <v>563</v>
      </c>
      <c r="J531" s="16">
        <v>2026</v>
      </c>
      <c r="K531" s="16" t="s">
        <v>376</v>
      </c>
      <c r="L531" s="16" t="s">
        <v>2174</v>
      </c>
      <c r="M531" s="16" t="s">
        <v>2153</v>
      </c>
      <c r="N531" s="16" t="s">
        <v>2175</v>
      </c>
      <c r="O531" s="16" t="s">
        <v>1416</v>
      </c>
      <c r="P531" s="16"/>
    </row>
    <row r="532" ht="95" customHeight="1" spans="1:16">
      <c r="A532" s="12">
        <v>528</v>
      </c>
      <c r="B532" s="16" t="s">
        <v>509</v>
      </c>
      <c r="C532" s="16" t="s">
        <v>1832</v>
      </c>
      <c r="D532" s="16" t="s">
        <v>2176</v>
      </c>
      <c r="E532" s="16" t="s">
        <v>2177</v>
      </c>
      <c r="F532" s="17">
        <v>33</v>
      </c>
      <c r="G532" s="17">
        <v>33</v>
      </c>
      <c r="H532" s="17"/>
      <c r="I532" s="16" t="s">
        <v>563</v>
      </c>
      <c r="J532" s="16">
        <v>2026</v>
      </c>
      <c r="K532" s="16" t="s">
        <v>376</v>
      </c>
      <c r="L532" s="16" t="s">
        <v>2178</v>
      </c>
      <c r="M532" s="16" t="s">
        <v>2153</v>
      </c>
      <c r="N532" s="16" t="s">
        <v>2179</v>
      </c>
      <c r="O532" s="16" t="s">
        <v>1416</v>
      </c>
      <c r="P532" s="16"/>
    </row>
    <row r="533" ht="95" customHeight="1" spans="1:16">
      <c r="A533" s="12">
        <v>529</v>
      </c>
      <c r="B533" s="16" t="s">
        <v>509</v>
      </c>
      <c r="C533" s="16" t="s">
        <v>1832</v>
      </c>
      <c r="D533" s="16" t="s">
        <v>2180</v>
      </c>
      <c r="E533" s="16" t="s">
        <v>2181</v>
      </c>
      <c r="F533" s="17">
        <v>32</v>
      </c>
      <c r="G533" s="17">
        <v>32</v>
      </c>
      <c r="H533" s="17"/>
      <c r="I533" s="16" t="s">
        <v>563</v>
      </c>
      <c r="J533" s="16">
        <v>2026</v>
      </c>
      <c r="K533" s="16" t="s">
        <v>376</v>
      </c>
      <c r="L533" s="16" t="s">
        <v>2182</v>
      </c>
      <c r="M533" s="16" t="s">
        <v>2153</v>
      </c>
      <c r="N533" s="16" t="s">
        <v>2183</v>
      </c>
      <c r="O533" s="16" t="s">
        <v>1416</v>
      </c>
      <c r="P533" s="16"/>
    </row>
    <row r="534" ht="95" customHeight="1" spans="1:16">
      <c r="A534" s="12">
        <v>530</v>
      </c>
      <c r="B534" s="16" t="s">
        <v>509</v>
      </c>
      <c r="C534" s="16" t="s">
        <v>1832</v>
      </c>
      <c r="D534" s="16" t="s">
        <v>2184</v>
      </c>
      <c r="E534" s="16" t="s">
        <v>2185</v>
      </c>
      <c r="F534" s="17">
        <v>31</v>
      </c>
      <c r="G534" s="17">
        <v>31</v>
      </c>
      <c r="H534" s="17"/>
      <c r="I534" s="16" t="s">
        <v>563</v>
      </c>
      <c r="J534" s="16">
        <v>2026</v>
      </c>
      <c r="K534" s="16" t="s">
        <v>376</v>
      </c>
      <c r="L534" s="16" t="s">
        <v>2186</v>
      </c>
      <c r="M534" s="16" t="s">
        <v>2153</v>
      </c>
      <c r="N534" s="16" t="s">
        <v>2187</v>
      </c>
      <c r="O534" s="16" t="s">
        <v>1416</v>
      </c>
      <c r="P534" s="16"/>
    </row>
    <row r="535" ht="95" customHeight="1" spans="1:16">
      <c r="A535" s="12">
        <v>531</v>
      </c>
      <c r="B535" s="16" t="s">
        <v>509</v>
      </c>
      <c r="C535" s="16" t="s">
        <v>1832</v>
      </c>
      <c r="D535" s="16" t="s">
        <v>2188</v>
      </c>
      <c r="E535" s="16" t="s">
        <v>2189</v>
      </c>
      <c r="F535" s="17">
        <v>27</v>
      </c>
      <c r="G535" s="17">
        <v>27</v>
      </c>
      <c r="H535" s="17"/>
      <c r="I535" s="16" t="s">
        <v>563</v>
      </c>
      <c r="J535" s="16">
        <v>2026</v>
      </c>
      <c r="K535" s="16" t="s">
        <v>376</v>
      </c>
      <c r="L535" s="16" t="s">
        <v>2190</v>
      </c>
      <c r="M535" s="16" t="s">
        <v>2153</v>
      </c>
      <c r="N535" s="16" t="s">
        <v>2191</v>
      </c>
      <c r="O535" s="16" t="s">
        <v>1416</v>
      </c>
      <c r="P535" s="16"/>
    </row>
    <row r="536" ht="70" customHeight="1" spans="1:16">
      <c r="A536" s="12">
        <v>532</v>
      </c>
      <c r="B536" s="26" t="s">
        <v>20</v>
      </c>
      <c r="C536" s="16" t="s">
        <v>2192</v>
      </c>
      <c r="D536" s="16" t="s">
        <v>1251</v>
      </c>
      <c r="E536" s="16" t="s">
        <v>2193</v>
      </c>
      <c r="F536" s="17">
        <v>45</v>
      </c>
      <c r="G536" s="17">
        <v>45</v>
      </c>
      <c r="H536" s="17"/>
      <c r="I536" s="16" t="s">
        <v>153</v>
      </c>
      <c r="J536" s="16">
        <v>2026</v>
      </c>
      <c r="K536" s="16" t="s">
        <v>61</v>
      </c>
      <c r="L536" s="16">
        <v>188</v>
      </c>
      <c r="M536" s="16" t="s">
        <v>2194</v>
      </c>
      <c r="N536" s="16" t="s">
        <v>2195</v>
      </c>
      <c r="O536" s="16" t="s">
        <v>1416</v>
      </c>
      <c r="P536" s="16"/>
    </row>
    <row r="537" ht="65" customHeight="1" spans="1:16">
      <c r="A537" s="12">
        <v>533</v>
      </c>
      <c r="B537" s="16" t="s">
        <v>509</v>
      </c>
      <c r="C537" s="16" t="s">
        <v>2196</v>
      </c>
      <c r="D537" s="16" t="s">
        <v>1251</v>
      </c>
      <c r="E537" s="16" t="s">
        <v>2197</v>
      </c>
      <c r="F537" s="17">
        <v>26</v>
      </c>
      <c r="G537" s="17">
        <v>26</v>
      </c>
      <c r="H537" s="17"/>
      <c r="I537" s="16" t="s">
        <v>153</v>
      </c>
      <c r="J537" s="16">
        <v>2026</v>
      </c>
      <c r="K537" s="16" t="s">
        <v>61</v>
      </c>
      <c r="L537" s="16">
        <v>210</v>
      </c>
      <c r="M537" s="16" t="s">
        <v>2198</v>
      </c>
      <c r="N537" s="16" t="s">
        <v>2199</v>
      </c>
      <c r="O537" s="16" t="s">
        <v>1416</v>
      </c>
      <c r="P537" s="16"/>
    </row>
    <row r="538" ht="65" customHeight="1" spans="1:16">
      <c r="A538" s="12">
        <v>534</v>
      </c>
      <c r="B538" s="16" t="s">
        <v>509</v>
      </c>
      <c r="C538" s="16" t="s">
        <v>2200</v>
      </c>
      <c r="D538" s="16" t="s">
        <v>2201</v>
      </c>
      <c r="E538" s="16" t="s">
        <v>2202</v>
      </c>
      <c r="F538" s="17">
        <v>35</v>
      </c>
      <c r="G538" s="17">
        <v>35</v>
      </c>
      <c r="H538" s="17"/>
      <c r="I538" s="16" t="s">
        <v>1638</v>
      </c>
      <c r="J538" s="16">
        <v>2026</v>
      </c>
      <c r="K538" s="16" t="s">
        <v>61</v>
      </c>
      <c r="L538" s="16">
        <v>156</v>
      </c>
      <c r="M538" s="16" t="s">
        <v>2203</v>
      </c>
      <c r="N538" s="16" t="s">
        <v>2204</v>
      </c>
      <c r="O538" s="16" t="s">
        <v>1416</v>
      </c>
      <c r="P538" s="16"/>
    </row>
    <row r="539" ht="65" customHeight="1" spans="1:16">
      <c r="A539" s="12">
        <v>535</v>
      </c>
      <c r="B539" s="16" t="s">
        <v>509</v>
      </c>
      <c r="C539" s="16" t="s">
        <v>2205</v>
      </c>
      <c r="D539" s="16" t="s">
        <v>2206</v>
      </c>
      <c r="E539" s="16" t="s">
        <v>2202</v>
      </c>
      <c r="F539" s="17">
        <v>18</v>
      </c>
      <c r="G539" s="17"/>
      <c r="H539" s="17">
        <v>18</v>
      </c>
      <c r="I539" s="16" t="s">
        <v>1638</v>
      </c>
      <c r="J539" s="16">
        <v>2026</v>
      </c>
      <c r="K539" s="16" t="s">
        <v>61</v>
      </c>
      <c r="L539" s="16">
        <v>120</v>
      </c>
      <c r="M539" s="16" t="s">
        <v>2207</v>
      </c>
      <c r="N539" s="16" t="s">
        <v>2208</v>
      </c>
      <c r="O539" s="16" t="s">
        <v>1416</v>
      </c>
      <c r="P539" s="16"/>
    </row>
    <row r="540" ht="65" customHeight="1" spans="1:16">
      <c r="A540" s="12">
        <v>536</v>
      </c>
      <c r="B540" s="16" t="s">
        <v>509</v>
      </c>
      <c r="C540" s="16" t="s">
        <v>2209</v>
      </c>
      <c r="D540" s="16" t="s">
        <v>2210</v>
      </c>
      <c r="E540" s="16" t="s">
        <v>2211</v>
      </c>
      <c r="F540" s="17">
        <v>20</v>
      </c>
      <c r="G540" s="17">
        <v>20</v>
      </c>
      <c r="H540" s="17"/>
      <c r="I540" s="16" t="s">
        <v>2212</v>
      </c>
      <c r="J540" s="16">
        <v>2026</v>
      </c>
      <c r="K540" s="16" t="s">
        <v>61</v>
      </c>
      <c r="L540" s="16">
        <v>210</v>
      </c>
      <c r="M540" s="16" t="s">
        <v>2213</v>
      </c>
      <c r="N540" s="16" t="s">
        <v>2214</v>
      </c>
      <c r="O540" s="16" t="s">
        <v>1416</v>
      </c>
      <c r="P540" s="16"/>
    </row>
    <row r="541" ht="80" customHeight="1" spans="1:16">
      <c r="A541" s="12">
        <v>537</v>
      </c>
      <c r="B541" s="16" t="s">
        <v>509</v>
      </c>
      <c r="C541" s="16" t="s">
        <v>2215</v>
      </c>
      <c r="D541" s="12" t="s">
        <v>883</v>
      </c>
      <c r="E541" s="16" t="s">
        <v>2202</v>
      </c>
      <c r="F541" s="17">
        <v>30</v>
      </c>
      <c r="G541" s="17">
        <v>30</v>
      </c>
      <c r="H541" s="17"/>
      <c r="I541" s="16" t="s">
        <v>153</v>
      </c>
      <c r="J541" s="16">
        <v>2026</v>
      </c>
      <c r="K541" s="16" t="s">
        <v>61</v>
      </c>
      <c r="L541" s="16">
        <v>600</v>
      </c>
      <c r="M541" s="16" t="s">
        <v>2216</v>
      </c>
      <c r="N541" s="16" t="s">
        <v>2217</v>
      </c>
      <c r="O541" s="16" t="s">
        <v>1416</v>
      </c>
      <c r="P541" s="16"/>
    </row>
    <row r="542" ht="65" customHeight="1" spans="1:16">
      <c r="A542" s="12">
        <v>538</v>
      </c>
      <c r="B542" s="16" t="s">
        <v>509</v>
      </c>
      <c r="C542" s="16" t="s">
        <v>2218</v>
      </c>
      <c r="D542" s="16" t="s">
        <v>2219</v>
      </c>
      <c r="E542" s="16" t="s">
        <v>2193</v>
      </c>
      <c r="F542" s="17">
        <v>22</v>
      </c>
      <c r="G542" s="17">
        <v>22</v>
      </c>
      <c r="H542" s="17"/>
      <c r="I542" s="16" t="s">
        <v>2220</v>
      </c>
      <c r="J542" s="16">
        <v>2026</v>
      </c>
      <c r="K542" s="16" t="s">
        <v>61</v>
      </c>
      <c r="L542" s="16" t="s">
        <v>2221</v>
      </c>
      <c r="M542" s="16" t="s">
        <v>2222</v>
      </c>
      <c r="N542" s="16" t="s">
        <v>2223</v>
      </c>
      <c r="O542" s="16" t="s">
        <v>1416</v>
      </c>
      <c r="P542" s="16"/>
    </row>
    <row r="543" ht="65" customHeight="1" spans="1:16">
      <c r="A543" s="12">
        <v>539</v>
      </c>
      <c r="B543" s="16" t="s">
        <v>20</v>
      </c>
      <c r="C543" s="16" t="s">
        <v>2224</v>
      </c>
      <c r="D543" s="16" t="s">
        <v>2225</v>
      </c>
      <c r="E543" s="16" t="s">
        <v>2226</v>
      </c>
      <c r="F543" s="17">
        <v>38</v>
      </c>
      <c r="G543" s="17"/>
      <c r="H543" s="17">
        <v>38</v>
      </c>
      <c r="I543" s="16" t="s">
        <v>2227</v>
      </c>
      <c r="J543" s="16">
        <v>2026</v>
      </c>
      <c r="K543" s="16" t="s">
        <v>61</v>
      </c>
      <c r="L543" s="16">
        <v>1358</v>
      </c>
      <c r="M543" s="16" t="s">
        <v>2228</v>
      </c>
      <c r="N543" s="16" t="s">
        <v>2229</v>
      </c>
      <c r="O543" s="16" t="s">
        <v>1416</v>
      </c>
      <c r="P543" s="16"/>
    </row>
    <row r="544" ht="65" customHeight="1" spans="1:16">
      <c r="A544" s="12">
        <v>540</v>
      </c>
      <c r="B544" s="16" t="s">
        <v>20</v>
      </c>
      <c r="C544" s="16" t="s">
        <v>2230</v>
      </c>
      <c r="D544" s="16" t="s">
        <v>65</v>
      </c>
      <c r="E544" s="16" t="s">
        <v>2231</v>
      </c>
      <c r="F544" s="17">
        <v>15</v>
      </c>
      <c r="G544" s="17"/>
      <c r="H544" s="17">
        <v>15</v>
      </c>
      <c r="I544" s="16" t="s">
        <v>2232</v>
      </c>
      <c r="J544" s="16">
        <v>2026</v>
      </c>
      <c r="K544" s="16" t="s">
        <v>61</v>
      </c>
      <c r="L544" s="16">
        <v>450</v>
      </c>
      <c r="M544" s="16" t="s">
        <v>2233</v>
      </c>
      <c r="N544" s="16" t="s">
        <v>2234</v>
      </c>
      <c r="O544" s="16" t="s">
        <v>1416</v>
      </c>
      <c r="P544" s="16"/>
    </row>
    <row r="545" ht="65" customHeight="1" spans="1:16">
      <c r="A545" s="12">
        <v>541</v>
      </c>
      <c r="B545" s="26" t="s">
        <v>20</v>
      </c>
      <c r="C545" s="16" t="s">
        <v>2235</v>
      </c>
      <c r="D545" s="16" t="s">
        <v>2236</v>
      </c>
      <c r="E545" s="16" t="s">
        <v>2237</v>
      </c>
      <c r="F545" s="17">
        <v>12</v>
      </c>
      <c r="G545" s="17">
        <v>12</v>
      </c>
      <c r="H545" s="27"/>
      <c r="I545" s="16" t="s">
        <v>24</v>
      </c>
      <c r="J545" s="16">
        <v>2026</v>
      </c>
      <c r="K545" s="16" t="s">
        <v>61</v>
      </c>
      <c r="L545" s="16" t="s">
        <v>2238</v>
      </c>
      <c r="M545" s="16" t="s">
        <v>2239</v>
      </c>
      <c r="N545" s="16" t="s">
        <v>1416</v>
      </c>
      <c r="O545" s="16" t="s">
        <v>1416</v>
      </c>
      <c r="P545" s="16"/>
    </row>
    <row r="546" ht="65" customHeight="1" spans="1:16">
      <c r="A546" s="12">
        <v>542</v>
      </c>
      <c r="B546" s="26" t="s">
        <v>20</v>
      </c>
      <c r="C546" s="16" t="s">
        <v>2240</v>
      </c>
      <c r="D546" s="16" t="s">
        <v>338</v>
      </c>
      <c r="E546" s="16" t="s">
        <v>2241</v>
      </c>
      <c r="F546" s="17">
        <v>80</v>
      </c>
      <c r="G546" s="17">
        <v>80</v>
      </c>
      <c r="H546" s="17"/>
      <c r="I546" s="16" t="s">
        <v>24</v>
      </c>
      <c r="J546" s="16">
        <v>2026</v>
      </c>
      <c r="K546" s="16" t="s">
        <v>334</v>
      </c>
      <c r="L546" s="16">
        <v>1600</v>
      </c>
      <c r="M546" s="16" t="s">
        <v>2242</v>
      </c>
      <c r="N546" s="16" t="s">
        <v>1630</v>
      </c>
      <c r="O546" s="16" t="s">
        <v>1416</v>
      </c>
      <c r="P546" s="16"/>
    </row>
    <row r="547" ht="65" customHeight="1" spans="1:16">
      <c r="A547" s="12">
        <v>543</v>
      </c>
      <c r="B547" s="26" t="s">
        <v>20</v>
      </c>
      <c r="C547" s="16" t="s">
        <v>2243</v>
      </c>
      <c r="D547" s="16" t="s">
        <v>2244</v>
      </c>
      <c r="E547" s="16" t="s">
        <v>2245</v>
      </c>
      <c r="F547" s="17">
        <v>60</v>
      </c>
      <c r="G547" s="17">
        <v>60</v>
      </c>
      <c r="H547" s="17"/>
      <c r="I547" s="16" t="s">
        <v>24</v>
      </c>
      <c r="J547" s="16">
        <v>2026</v>
      </c>
      <c r="K547" s="16" t="s">
        <v>334</v>
      </c>
      <c r="L547" s="16">
        <v>1800</v>
      </c>
      <c r="M547" s="16" t="s">
        <v>2246</v>
      </c>
      <c r="N547" s="16" t="s">
        <v>1630</v>
      </c>
      <c r="O547" s="16" t="s">
        <v>1416</v>
      </c>
      <c r="P547" s="16"/>
    </row>
    <row r="548" ht="65" customHeight="1" spans="1:16">
      <c r="A548" s="12">
        <v>544</v>
      </c>
      <c r="B548" s="16" t="s">
        <v>20</v>
      </c>
      <c r="C548" s="16" t="s">
        <v>2247</v>
      </c>
      <c r="D548" s="16" t="s">
        <v>343</v>
      </c>
      <c r="E548" s="16" t="s">
        <v>2245</v>
      </c>
      <c r="F548" s="17">
        <v>60</v>
      </c>
      <c r="G548" s="17">
        <v>60</v>
      </c>
      <c r="H548" s="17"/>
      <c r="I548" s="16" t="s">
        <v>24</v>
      </c>
      <c r="J548" s="16">
        <v>2026</v>
      </c>
      <c r="K548" s="16" t="s">
        <v>334</v>
      </c>
      <c r="L548" s="16">
        <v>2000</v>
      </c>
      <c r="M548" s="16" t="s">
        <v>2248</v>
      </c>
      <c r="N548" s="16" t="s">
        <v>1630</v>
      </c>
      <c r="O548" s="16" t="s">
        <v>1416</v>
      </c>
      <c r="P548" s="16"/>
    </row>
    <row r="549" ht="65" customHeight="1" spans="1:16">
      <c r="A549" s="12">
        <v>545</v>
      </c>
      <c r="B549" s="12" t="s">
        <v>20</v>
      </c>
      <c r="C549" s="12" t="s">
        <v>2249</v>
      </c>
      <c r="D549" s="12" t="s">
        <v>2250</v>
      </c>
      <c r="E549" s="16" t="s">
        <v>2251</v>
      </c>
      <c r="F549" s="13">
        <v>58</v>
      </c>
      <c r="G549" s="13">
        <v>58</v>
      </c>
      <c r="H549" s="13"/>
      <c r="I549" s="12" t="s">
        <v>24</v>
      </c>
      <c r="J549" s="12">
        <v>2026</v>
      </c>
      <c r="K549" s="12" t="s">
        <v>334</v>
      </c>
      <c r="L549" s="12">
        <v>310</v>
      </c>
      <c r="M549" s="12" t="s">
        <v>2252</v>
      </c>
      <c r="N549" s="12" t="s">
        <v>1033</v>
      </c>
      <c r="O549" s="12" t="s">
        <v>2253</v>
      </c>
      <c r="P549" s="12"/>
    </row>
    <row r="550" ht="65" customHeight="1" spans="1:16">
      <c r="A550" s="12">
        <v>546</v>
      </c>
      <c r="B550" s="26" t="s">
        <v>20</v>
      </c>
      <c r="C550" s="16" t="s">
        <v>2254</v>
      </c>
      <c r="D550" s="16" t="s">
        <v>1359</v>
      </c>
      <c r="E550" s="16" t="s">
        <v>2245</v>
      </c>
      <c r="F550" s="17">
        <v>60</v>
      </c>
      <c r="G550" s="17">
        <v>60</v>
      </c>
      <c r="H550" s="17"/>
      <c r="I550" s="16" t="s">
        <v>24</v>
      </c>
      <c r="J550" s="16">
        <v>2026</v>
      </c>
      <c r="K550" s="16" t="s">
        <v>334</v>
      </c>
      <c r="L550" s="16">
        <v>3000</v>
      </c>
      <c r="M550" s="16" t="s">
        <v>2255</v>
      </c>
      <c r="N550" s="16" t="s">
        <v>1630</v>
      </c>
      <c r="O550" s="16" t="s">
        <v>1416</v>
      </c>
      <c r="P550" s="16"/>
    </row>
    <row r="551" ht="65" customHeight="1" spans="1:16">
      <c r="A551" s="12">
        <v>547</v>
      </c>
      <c r="B551" s="16" t="s">
        <v>509</v>
      </c>
      <c r="C551" s="16" t="s">
        <v>2256</v>
      </c>
      <c r="D551" s="16" t="s">
        <v>332</v>
      </c>
      <c r="E551" s="16" t="s">
        <v>2257</v>
      </c>
      <c r="F551" s="17">
        <v>30</v>
      </c>
      <c r="G551" s="17">
        <v>30</v>
      </c>
      <c r="H551" s="17"/>
      <c r="I551" s="16" t="s">
        <v>24</v>
      </c>
      <c r="J551" s="16">
        <v>2026</v>
      </c>
      <c r="K551" s="16" t="s">
        <v>334</v>
      </c>
      <c r="L551" s="16">
        <v>130</v>
      </c>
      <c r="M551" s="16" t="s">
        <v>2258</v>
      </c>
      <c r="N551" s="16" t="s">
        <v>1630</v>
      </c>
      <c r="O551" s="16" t="s">
        <v>1416</v>
      </c>
      <c r="P551" s="16"/>
    </row>
    <row r="552" ht="65" customHeight="1" spans="1:16">
      <c r="A552" s="12">
        <v>548</v>
      </c>
      <c r="B552" s="16" t="s">
        <v>20</v>
      </c>
      <c r="C552" s="16" t="s">
        <v>1724</v>
      </c>
      <c r="D552" s="16" t="s">
        <v>55</v>
      </c>
      <c r="E552" s="16" t="s">
        <v>2259</v>
      </c>
      <c r="F552" s="17">
        <v>15</v>
      </c>
      <c r="G552" s="17">
        <v>15</v>
      </c>
      <c r="H552" s="17"/>
      <c r="I552" s="16" t="s">
        <v>24</v>
      </c>
      <c r="J552" s="16">
        <v>2026</v>
      </c>
      <c r="K552" s="18" t="s">
        <v>50</v>
      </c>
      <c r="L552" s="16" t="s">
        <v>2260</v>
      </c>
      <c r="M552" s="16" t="s">
        <v>2261</v>
      </c>
      <c r="N552" s="16" t="s">
        <v>2261</v>
      </c>
      <c r="O552" s="16" t="s">
        <v>1416</v>
      </c>
      <c r="P552" s="16"/>
    </row>
    <row r="553" ht="65" customHeight="1" spans="1:16">
      <c r="A553" s="12">
        <v>549</v>
      </c>
      <c r="B553" s="16" t="s">
        <v>509</v>
      </c>
      <c r="C553" s="16" t="s">
        <v>1631</v>
      </c>
      <c r="D553" s="16" t="s">
        <v>48</v>
      </c>
      <c r="E553" s="16" t="s">
        <v>2262</v>
      </c>
      <c r="F553" s="17">
        <v>30</v>
      </c>
      <c r="G553" s="17">
        <v>30</v>
      </c>
      <c r="H553" s="17"/>
      <c r="I553" s="16" t="s">
        <v>153</v>
      </c>
      <c r="J553" s="16">
        <v>2026</v>
      </c>
      <c r="K553" s="18" t="s">
        <v>50</v>
      </c>
      <c r="L553" s="16">
        <v>75</v>
      </c>
      <c r="M553" s="16" t="s">
        <v>2263</v>
      </c>
      <c r="N553" s="16" t="s">
        <v>2264</v>
      </c>
      <c r="O553" s="16" t="s">
        <v>1416</v>
      </c>
      <c r="P553" s="16"/>
    </row>
    <row r="554" ht="65" customHeight="1" spans="1:16">
      <c r="A554" s="12">
        <v>550</v>
      </c>
      <c r="B554" s="16" t="s">
        <v>20</v>
      </c>
      <c r="C554" s="16" t="s">
        <v>2265</v>
      </c>
      <c r="D554" s="16" t="s">
        <v>48</v>
      </c>
      <c r="E554" s="16" t="s">
        <v>2266</v>
      </c>
      <c r="F554" s="17">
        <v>20</v>
      </c>
      <c r="G554" s="17">
        <v>20</v>
      </c>
      <c r="H554" s="17"/>
      <c r="I554" s="16" t="s">
        <v>24</v>
      </c>
      <c r="J554" s="16">
        <v>2026</v>
      </c>
      <c r="K554" s="18" t="s">
        <v>50</v>
      </c>
      <c r="L554" s="16" t="s">
        <v>2267</v>
      </c>
      <c r="M554" s="16" t="s">
        <v>2268</v>
      </c>
      <c r="N554" s="16" t="s">
        <v>2269</v>
      </c>
      <c r="O554" s="16" t="s">
        <v>1416</v>
      </c>
      <c r="P554" s="16"/>
    </row>
    <row r="555" ht="65" customHeight="1" spans="1:16">
      <c r="A555" s="12">
        <v>551</v>
      </c>
      <c r="B555" s="16" t="s">
        <v>509</v>
      </c>
      <c r="C555" s="16" t="s">
        <v>1631</v>
      </c>
      <c r="D555" s="16" t="s">
        <v>48</v>
      </c>
      <c r="E555" s="16" t="s">
        <v>2270</v>
      </c>
      <c r="F555" s="17">
        <v>30</v>
      </c>
      <c r="G555" s="17">
        <v>30</v>
      </c>
      <c r="H555" s="17"/>
      <c r="I555" s="16" t="s">
        <v>153</v>
      </c>
      <c r="J555" s="16">
        <v>2026</v>
      </c>
      <c r="K555" s="18" t="s">
        <v>50</v>
      </c>
      <c r="L555" s="16">
        <v>80</v>
      </c>
      <c r="M555" s="16" t="s">
        <v>2271</v>
      </c>
      <c r="N555" s="16" t="s">
        <v>2264</v>
      </c>
      <c r="O555" s="16" t="s">
        <v>1416</v>
      </c>
      <c r="P555" s="16"/>
    </row>
    <row r="556" ht="65" customHeight="1" spans="1:16">
      <c r="A556" s="12">
        <v>552</v>
      </c>
      <c r="B556" s="16" t="s">
        <v>509</v>
      </c>
      <c r="C556" s="16" t="s">
        <v>1631</v>
      </c>
      <c r="D556" s="16" t="s">
        <v>48</v>
      </c>
      <c r="E556" s="16" t="s">
        <v>2272</v>
      </c>
      <c r="F556" s="17">
        <v>30</v>
      </c>
      <c r="G556" s="17">
        <v>30</v>
      </c>
      <c r="H556" s="17"/>
      <c r="I556" s="16" t="s">
        <v>153</v>
      </c>
      <c r="J556" s="16">
        <v>2026</v>
      </c>
      <c r="K556" s="18" t="s">
        <v>50</v>
      </c>
      <c r="L556" s="16">
        <v>70</v>
      </c>
      <c r="M556" s="16" t="s">
        <v>2273</v>
      </c>
      <c r="N556" s="16" t="s">
        <v>2264</v>
      </c>
      <c r="O556" s="16" t="s">
        <v>1416</v>
      </c>
      <c r="P556" s="16"/>
    </row>
    <row r="557" ht="71" customHeight="1" spans="1:16">
      <c r="A557" s="12">
        <v>553</v>
      </c>
      <c r="B557" s="16" t="s">
        <v>509</v>
      </c>
      <c r="C557" s="16" t="s">
        <v>1631</v>
      </c>
      <c r="D557" s="16" t="s">
        <v>2274</v>
      </c>
      <c r="E557" s="16" t="s">
        <v>2275</v>
      </c>
      <c r="F557" s="17">
        <v>30</v>
      </c>
      <c r="G557" s="17">
        <v>30</v>
      </c>
      <c r="H557" s="17"/>
      <c r="I557" s="16" t="s">
        <v>153</v>
      </c>
      <c r="J557" s="16">
        <v>2026</v>
      </c>
      <c r="K557" s="16" t="s">
        <v>50</v>
      </c>
      <c r="L557" s="16">
        <v>35</v>
      </c>
      <c r="M557" s="16" t="s">
        <v>2276</v>
      </c>
      <c r="N557" s="16" t="s">
        <v>2277</v>
      </c>
      <c r="O557" s="16" t="s">
        <v>1416</v>
      </c>
      <c r="P557" s="16"/>
    </row>
    <row r="558" ht="71" customHeight="1" spans="1:16">
      <c r="A558" s="12">
        <v>554</v>
      </c>
      <c r="B558" s="16" t="s">
        <v>509</v>
      </c>
      <c r="C558" s="16" t="s">
        <v>1631</v>
      </c>
      <c r="D558" s="16" t="s">
        <v>2274</v>
      </c>
      <c r="E558" s="16" t="s">
        <v>2278</v>
      </c>
      <c r="F558" s="17">
        <v>30</v>
      </c>
      <c r="G558" s="17">
        <v>30</v>
      </c>
      <c r="H558" s="17"/>
      <c r="I558" s="16" t="s">
        <v>153</v>
      </c>
      <c r="J558" s="16">
        <v>2026</v>
      </c>
      <c r="K558" s="16" t="s">
        <v>50</v>
      </c>
      <c r="L558" s="16">
        <v>30</v>
      </c>
      <c r="M558" s="16" t="s">
        <v>2279</v>
      </c>
      <c r="N558" s="16" t="s">
        <v>2280</v>
      </c>
      <c r="O558" s="16" t="s">
        <v>1416</v>
      </c>
      <c r="P558" s="16"/>
    </row>
    <row r="559" ht="92" customHeight="1" spans="1:16">
      <c r="A559" s="12">
        <v>555</v>
      </c>
      <c r="B559" s="16" t="s">
        <v>509</v>
      </c>
      <c r="C559" s="16" t="s">
        <v>1631</v>
      </c>
      <c r="D559" s="16" t="s">
        <v>55</v>
      </c>
      <c r="E559" s="16" t="s">
        <v>2281</v>
      </c>
      <c r="F559" s="17">
        <v>100</v>
      </c>
      <c r="G559" s="17">
        <v>100</v>
      </c>
      <c r="H559" s="17"/>
      <c r="I559" s="16" t="s">
        <v>153</v>
      </c>
      <c r="J559" s="16">
        <v>2026</v>
      </c>
      <c r="K559" s="18" t="s">
        <v>50</v>
      </c>
      <c r="L559" s="16">
        <v>275</v>
      </c>
      <c r="M559" s="16" t="s">
        <v>2282</v>
      </c>
      <c r="N559" s="16" t="s">
        <v>2283</v>
      </c>
      <c r="O559" s="16" t="s">
        <v>1416</v>
      </c>
      <c r="P559" s="16"/>
    </row>
    <row r="560" ht="80" customHeight="1" spans="1:16">
      <c r="A560" s="12">
        <v>556</v>
      </c>
      <c r="B560" s="16" t="s">
        <v>509</v>
      </c>
      <c r="C560" s="16" t="s">
        <v>1631</v>
      </c>
      <c r="D560" s="16" t="s">
        <v>55</v>
      </c>
      <c r="E560" s="16" t="s">
        <v>2284</v>
      </c>
      <c r="F560" s="17">
        <v>45</v>
      </c>
      <c r="G560" s="17">
        <v>45</v>
      </c>
      <c r="H560" s="17"/>
      <c r="I560" s="16" t="s">
        <v>541</v>
      </c>
      <c r="J560" s="16">
        <v>2026</v>
      </c>
      <c r="K560" s="18" t="s">
        <v>50</v>
      </c>
      <c r="L560" s="16">
        <v>30</v>
      </c>
      <c r="M560" s="16" t="s">
        <v>2285</v>
      </c>
      <c r="N560" s="16" t="s">
        <v>2286</v>
      </c>
      <c r="O560" s="16" t="s">
        <v>1416</v>
      </c>
      <c r="P560" s="16"/>
    </row>
    <row r="561" ht="65" customHeight="1" spans="1:16">
      <c r="A561" s="12">
        <v>557</v>
      </c>
      <c r="B561" s="16" t="s">
        <v>509</v>
      </c>
      <c r="C561" s="16" t="s">
        <v>2287</v>
      </c>
      <c r="D561" s="16" t="s">
        <v>898</v>
      </c>
      <c r="E561" s="16" t="s">
        <v>2288</v>
      </c>
      <c r="F561" s="17">
        <v>95</v>
      </c>
      <c r="G561" s="17">
        <v>95</v>
      </c>
      <c r="H561" s="17"/>
      <c r="I561" s="16" t="s">
        <v>24</v>
      </c>
      <c r="J561" s="16">
        <v>2026</v>
      </c>
      <c r="K561" s="18" t="s">
        <v>50</v>
      </c>
      <c r="L561" s="16">
        <v>260</v>
      </c>
      <c r="M561" s="16" t="s">
        <v>2289</v>
      </c>
      <c r="N561" s="16" t="s">
        <v>2290</v>
      </c>
      <c r="O561" s="16" t="s">
        <v>1416</v>
      </c>
      <c r="P561" s="16"/>
    </row>
    <row r="562" ht="65" customHeight="1" spans="1:16">
      <c r="A562" s="12">
        <v>558</v>
      </c>
      <c r="B562" s="16" t="s">
        <v>509</v>
      </c>
      <c r="C562" s="16" t="s">
        <v>1631</v>
      </c>
      <c r="D562" s="16" t="s">
        <v>1050</v>
      </c>
      <c r="E562" s="16" t="s">
        <v>2291</v>
      </c>
      <c r="F562" s="17">
        <v>40</v>
      </c>
      <c r="G562" s="17">
        <v>40</v>
      </c>
      <c r="H562" s="17"/>
      <c r="I562" s="16" t="s">
        <v>24</v>
      </c>
      <c r="J562" s="16">
        <v>2026</v>
      </c>
      <c r="K562" s="18" t="s">
        <v>50</v>
      </c>
      <c r="L562" s="16">
        <v>80</v>
      </c>
      <c r="M562" s="16" t="s">
        <v>2292</v>
      </c>
      <c r="N562" s="16" t="s">
        <v>2293</v>
      </c>
      <c r="O562" s="16" t="s">
        <v>1416</v>
      </c>
      <c r="P562" s="16"/>
    </row>
    <row r="563" ht="65" customHeight="1" spans="1:16">
      <c r="A563" s="12">
        <v>559</v>
      </c>
      <c r="B563" s="16" t="s">
        <v>509</v>
      </c>
      <c r="C563" s="16" t="s">
        <v>1631</v>
      </c>
      <c r="D563" s="16" t="s">
        <v>1050</v>
      </c>
      <c r="E563" s="16" t="s">
        <v>2294</v>
      </c>
      <c r="F563" s="17">
        <v>30</v>
      </c>
      <c r="G563" s="17">
        <v>30</v>
      </c>
      <c r="H563" s="17"/>
      <c r="I563" s="16" t="s">
        <v>153</v>
      </c>
      <c r="J563" s="16">
        <v>2026</v>
      </c>
      <c r="K563" s="18" t="s">
        <v>50</v>
      </c>
      <c r="L563" s="16">
        <v>75</v>
      </c>
      <c r="M563" s="16" t="s">
        <v>2295</v>
      </c>
      <c r="N563" s="16" t="s">
        <v>2264</v>
      </c>
      <c r="O563" s="16" t="s">
        <v>1416</v>
      </c>
      <c r="P563" s="16"/>
    </row>
    <row r="564" ht="83" customHeight="1" spans="1:16">
      <c r="A564" s="12">
        <v>560</v>
      </c>
      <c r="B564" s="16" t="s">
        <v>509</v>
      </c>
      <c r="C564" s="16" t="s">
        <v>510</v>
      </c>
      <c r="D564" s="16" t="s">
        <v>179</v>
      </c>
      <c r="E564" s="16" t="s">
        <v>2296</v>
      </c>
      <c r="F564" s="17">
        <v>20</v>
      </c>
      <c r="G564" s="17">
        <v>20</v>
      </c>
      <c r="H564" s="17"/>
      <c r="I564" s="16" t="s">
        <v>541</v>
      </c>
      <c r="J564" s="16" t="s">
        <v>175</v>
      </c>
      <c r="K564" s="18" t="s">
        <v>176</v>
      </c>
      <c r="L564" s="16">
        <v>67</v>
      </c>
      <c r="M564" s="16" t="s">
        <v>2297</v>
      </c>
      <c r="N564" s="16" t="s">
        <v>2298</v>
      </c>
      <c r="O564" s="16" t="s">
        <v>1416</v>
      </c>
      <c r="P564" s="16"/>
    </row>
    <row r="565" ht="87" customHeight="1" spans="1:16">
      <c r="A565" s="12">
        <v>561</v>
      </c>
      <c r="B565" s="16" t="s">
        <v>509</v>
      </c>
      <c r="C565" s="16" t="s">
        <v>510</v>
      </c>
      <c r="D565" s="16" t="s">
        <v>2299</v>
      </c>
      <c r="E565" s="16" t="s">
        <v>2300</v>
      </c>
      <c r="F565" s="17">
        <v>45</v>
      </c>
      <c r="G565" s="17">
        <v>45</v>
      </c>
      <c r="H565" s="17"/>
      <c r="I565" s="16" t="s">
        <v>153</v>
      </c>
      <c r="J565" s="16">
        <v>2026</v>
      </c>
      <c r="K565" s="18" t="s">
        <v>176</v>
      </c>
      <c r="L565" s="16">
        <v>57</v>
      </c>
      <c r="M565" s="16" t="s">
        <v>2301</v>
      </c>
      <c r="N565" s="16" t="s">
        <v>2302</v>
      </c>
      <c r="O565" s="16" t="s">
        <v>1416</v>
      </c>
      <c r="P565" s="16"/>
    </row>
    <row r="566" ht="74" customHeight="1" spans="1:16">
      <c r="A566" s="12">
        <v>562</v>
      </c>
      <c r="B566" s="16" t="s">
        <v>509</v>
      </c>
      <c r="C566" s="16" t="s">
        <v>2303</v>
      </c>
      <c r="D566" s="16" t="s">
        <v>2304</v>
      </c>
      <c r="E566" s="16" t="s">
        <v>2305</v>
      </c>
      <c r="F566" s="17">
        <v>35</v>
      </c>
      <c r="G566" s="17">
        <v>35</v>
      </c>
      <c r="H566" s="17"/>
      <c r="I566" s="16" t="s">
        <v>2306</v>
      </c>
      <c r="J566" s="16" t="s">
        <v>175</v>
      </c>
      <c r="K566" s="18" t="s">
        <v>176</v>
      </c>
      <c r="L566" s="16">
        <v>242</v>
      </c>
      <c r="M566" s="16" t="s">
        <v>2307</v>
      </c>
      <c r="N566" s="16" t="s">
        <v>2308</v>
      </c>
      <c r="O566" s="16" t="s">
        <v>1416</v>
      </c>
      <c r="P566" s="16"/>
    </row>
    <row r="567" ht="74" customHeight="1" spans="1:16">
      <c r="A567" s="12">
        <v>563</v>
      </c>
      <c r="B567" s="16" t="s">
        <v>509</v>
      </c>
      <c r="C567" s="16" t="s">
        <v>2309</v>
      </c>
      <c r="D567" s="16" t="s">
        <v>2310</v>
      </c>
      <c r="E567" s="16" t="s">
        <v>2311</v>
      </c>
      <c r="F567" s="17">
        <v>30</v>
      </c>
      <c r="G567" s="17">
        <v>30</v>
      </c>
      <c r="H567" s="17"/>
      <c r="I567" s="16" t="s">
        <v>2306</v>
      </c>
      <c r="J567" s="16" t="s">
        <v>175</v>
      </c>
      <c r="K567" s="18" t="s">
        <v>176</v>
      </c>
      <c r="L567" s="16">
        <v>58</v>
      </c>
      <c r="M567" s="16" t="s">
        <v>2312</v>
      </c>
      <c r="N567" s="16" t="s">
        <v>2313</v>
      </c>
      <c r="O567" s="16" t="s">
        <v>1416</v>
      </c>
      <c r="P567" s="16"/>
    </row>
    <row r="568" ht="65" customHeight="1" spans="1:16">
      <c r="A568" s="12">
        <v>564</v>
      </c>
      <c r="B568" s="16" t="s">
        <v>509</v>
      </c>
      <c r="C568" s="16" t="s">
        <v>510</v>
      </c>
      <c r="D568" s="16" t="s">
        <v>183</v>
      </c>
      <c r="E568" s="16" t="s">
        <v>2314</v>
      </c>
      <c r="F568" s="17">
        <v>20</v>
      </c>
      <c r="G568" s="17">
        <v>20</v>
      </c>
      <c r="H568" s="17"/>
      <c r="I568" s="16" t="s">
        <v>153</v>
      </c>
      <c r="J568" s="16">
        <v>2026</v>
      </c>
      <c r="K568" s="18" t="s">
        <v>176</v>
      </c>
      <c r="L568" s="16">
        <v>23</v>
      </c>
      <c r="M568" s="16" t="s">
        <v>2315</v>
      </c>
      <c r="N568" s="16" t="s">
        <v>2316</v>
      </c>
      <c r="O568" s="16" t="s">
        <v>1416</v>
      </c>
      <c r="P568" s="16"/>
    </row>
    <row r="569" ht="65" customHeight="1" spans="1:16">
      <c r="A569" s="12">
        <v>565</v>
      </c>
      <c r="B569" s="16" t="s">
        <v>509</v>
      </c>
      <c r="C569" s="16" t="s">
        <v>2317</v>
      </c>
      <c r="D569" s="16" t="s">
        <v>2318</v>
      </c>
      <c r="E569" s="16" t="s">
        <v>2319</v>
      </c>
      <c r="F569" s="17">
        <v>57</v>
      </c>
      <c r="G569" s="17">
        <v>57</v>
      </c>
      <c r="H569" s="17"/>
      <c r="I569" s="16" t="s">
        <v>2306</v>
      </c>
      <c r="J569" s="16" t="s">
        <v>2320</v>
      </c>
      <c r="K569" s="18" t="s">
        <v>176</v>
      </c>
      <c r="L569" s="16">
        <v>358</v>
      </c>
      <c r="M569" s="16" t="s">
        <v>2321</v>
      </c>
      <c r="N569" s="16" t="s">
        <v>2322</v>
      </c>
      <c r="O569" s="16" t="s">
        <v>1416</v>
      </c>
      <c r="P569" s="16"/>
    </row>
    <row r="570" ht="65" customHeight="1" spans="1:16">
      <c r="A570" s="12">
        <v>566</v>
      </c>
      <c r="B570" s="16" t="s">
        <v>509</v>
      </c>
      <c r="C570" s="16" t="s">
        <v>2323</v>
      </c>
      <c r="D570" s="16" t="s">
        <v>2324</v>
      </c>
      <c r="E570" s="16" t="s">
        <v>2325</v>
      </c>
      <c r="F570" s="17">
        <v>35</v>
      </c>
      <c r="G570" s="17">
        <v>35</v>
      </c>
      <c r="H570" s="17"/>
      <c r="I570" s="16" t="s">
        <v>2306</v>
      </c>
      <c r="J570" s="16" t="s">
        <v>2320</v>
      </c>
      <c r="K570" s="18" t="s">
        <v>176</v>
      </c>
      <c r="L570" s="16">
        <v>80</v>
      </c>
      <c r="M570" s="16" t="s">
        <v>2326</v>
      </c>
      <c r="N570" s="16" t="s">
        <v>2327</v>
      </c>
      <c r="O570" s="16" t="s">
        <v>1416</v>
      </c>
      <c r="P570" s="16"/>
    </row>
    <row r="571" ht="65" customHeight="1" spans="1:16">
      <c r="A571" s="12">
        <v>567</v>
      </c>
      <c r="B571" s="16" t="s">
        <v>509</v>
      </c>
      <c r="C571" s="16" t="s">
        <v>2328</v>
      </c>
      <c r="D571" s="16" t="s">
        <v>2329</v>
      </c>
      <c r="E571" s="16" t="s">
        <v>2330</v>
      </c>
      <c r="F571" s="17">
        <v>32</v>
      </c>
      <c r="G571" s="17">
        <v>32</v>
      </c>
      <c r="H571" s="17"/>
      <c r="I571" s="16" t="s">
        <v>2306</v>
      </c>
      <c r="J571" s="16" t="s">
        <v>175</v>
      </c>
      <c r="K571" s="18" t="s">
        <v>176</v>
      </c>
      <c r="L571" s="16">
        <v>63</v>
      </c>
      <c r="M571" s="16" t="s">
        <v>2331</v>
      </c>
      <c r="N571" s="16" t="s">
        <v>2332</v>
      </c>
      <c r="O571" s="16" t="s">
        <v>1416</v>
      </c>
      <c r="P571" s="16"/>
    </row>
    <row r="572" ht="81" customHeight="1" spans="1:16">
      <c r="A572" s="12">
        <v>568</v>
      </c>
      <c r="B572" s="16" t="s">
        <v>509</v>
      </c>
      <c r="C572" s="16" t="s">
        <v>510</v>
      </c>
      <c r="D572" s="16" t="s">
        <v>2324</v>
      </c>
      <c r="E572" s="16" t="s">
        <v>2333</v>
      </c>
      <c r="F572" s="17">
        <v>20</v>
      </c>
      <c r="G572" s="17">
        <v>20</v>
      </c>
      <c r="H572" s="17"/>
      <c r="I572" s="16" t="s">
        <v>2306</v>
      </c>
      <c r="J572" s="16" t="s">
        <v>175</v>
      </c>
      <c r="K572" s="18" t="s">
        <v>176</v>
      </c>
      <c r="L572" s="16">
        <v>68</v>
      </c>
      <c r="M572" s="16" t="s">
        <v>2334</v>
      </c>
      <c r="N572" s="16" t="s">
        <v>2335</v>
      </c>
      <c r="O572" s="16" t="s">
        <v>1416</v>
      </c>
      <c r="P572" s="16"/>
    </row>
    <row r="573" ht="65" customHeight="1" spans="1:16">
      <c r="A573" s="12">
        <v>569</v>
      </c>
      <c r="B573" s="16" t="s">
        <v>509</v>
      </c>
      <c r="C573" s="16" t="s">
        <v>1556</v>
      </c>
      <c r="D573" s="16" t="s">
        <v>2336</v>
      </c>
      <c r="E573" s="16" t="s">
        <v>2337</v>
      </c>
      <c r="F573" s="17">
        <v>30</v>
      </c>
      <c r="G573" s="17">
        <v>30</v>
      </c>
      <c r="H573" s="17"/>
      <c r="I573" s="16" t="s">
        <v>43</v>
      </c>
      <c r="J573" s="16" t="s">
        <v>175</v>
      </c>
      <c r="K573" s="18" t="s">
        <v>176</v>
      </c>
      <c r="L573" s="16" t="s">
        <v>2338</v>
      </c>
      <c r="M573" s="16" t="s">
        <v>2339</v>
      </c>
      <c r="N573" s="16" t="s">
        <v>2340</v>
      </c>
      <c r="O573" s="16" t="s">
        <v>1416</v>
      </c>
      <c r="P573" s="16"/>
    </row>
    <row r="574" ht="65" customHeight="1" spans="1:16">
      <c r="A574" s="12">
        <v>570</v>
      </c>
      <c r="B574" s="16" t="s">
        <v>20</v>
      </c>
      <c r="C574" s="16" t="s">
        <v>1649</v>
      </c>
      <c r="D574" s="16" t="s">
        <v>2341</v>
      </c>
      <c r="E574" s="16" t="s">
        <v>2342</v>
      </c>
      <c r="F574" s="17">
        <v>28</v>
      </c>
      <c r="G574" s="17">
        <v>28</v>
      </c>
      <c r="H574" s="17"/>
      <c r="I574" s="16" t="s">
        <v>1638</v>
      </c>
      <c r="J574" s="16">
        <v>2026</v>
      </c>
      <c r="K574" s="18" t="s">
        <v>268</v>
      </c>
      <c r="L574" s="16">
        <v>720</v>
      </c>
      <c r="M574" s="16" t="s">
        <v>2343</v>
      </c>
      <c r="N574" s="16" t="s">
        <v>2344</v>
      </c>
      <c r="O574" s="16" t="s">
        <v>1416</v>
      </c>
      <c r="P574" s="16"/>
    </row>
    <row r="575" ht="65" customHeight="1" spans="1:16">
      <c r="A575" s="12">
        <v>571</v>
      </c>
      <c r="B575" s="16" t="s">
        <v>20</v>
      </c>
      <c r="C575" s="16" t="s">
        <v>1649</v>
      </c>
      <c r="D575" s="16" t="s">
        <v>2345</v>
      </c>
      <c r="E575" s="16" t="s">
        <v>2346</v>
      </c>
      <c r="F575" s="17">
        <v>30</v>
      </c>
      <c r="G575" s="17">
        <v>30</v>
      </c>
      <c r="H575" s="17"/>
      <c r="I575" s="16" t="s">
        <v>1638</v>
      </c>
      <c r="J575" s="16">
        <v>2026</v>
      </c>
      <c r="K575" s="18" t="s">
        <v>268</v>
      </c>
      <c r="L575" s="16">
        <v>200</v>
      </c>
      <c r="M575" s="16" t="s">
        <v>2347</v>
      </c>
      <c r="N575" s="16" t="s">
        <v>1630</v>
      </c>
      <c r="O575" s="16" t="s">
        <v>1416</v>
      </c>
      <c r="P575" s="16"/>
    </row>
    <row r="576" ht="65" customHeight="1" spans="1:16">
      <c r="A576" s="12">
        <v>572</v>
      </c>
      <c r="B576" s="16" t="s">
        <v>20</v>
      </c>
      <c r="C576" s="16" t="s">
        <v>1649</v>
      </c>
      <c r="D576" s="16" t="s">
        <v>2345</v>
      </c>
      <c r="E576" s="16" t="s">
        <v>2348</v>
      </c>
      <c r="F576" s="17">
        <v>24</v>
      </c>
      <c r="G576" s="17">
        <v>24</v>
      </c>
      <c r="H576" s="17"/>
      <c r="I576" s="16" t="s">
        <v>24</v>
      </c>
      <c r="J576" s="16">
        <v>2026</v>
      </c>
      <c r="K576" s="18" t="s">
        <v>268</v>
      </c>
      <c r="L576" s="16">
        <v>221</v>
      </c>
      <c r="M576" s="16" t="s">
        <v>2349</v>
      </c>
      <c r="N576" s="16" t="s">
        <v>2344</v>
      </c>
      <c r="O576" s="16" t="s">
        <v>1416</v>
      </c>
      <c r="P576" s="16"/>
    </row>
    <row r="577" ht="65" customHeight="1" spans="1:16">
      <c r="A577" s="12">
        <v>573</v>
      </c>
      <c r="B577" s="16" t="s">
        <v>20</v>
      </c>
      <c r="C577" s="16" t="s">
        <v>1649</v>
      </c>
      <c r="D577" s="16" t="s">
        <v>271</v>
      </c>
      <c r="E577" s="16" t="s">
        <v>2350</v>
      </c>
      <c r="F577" s="17">
        <v>32</v>
      </c>
      <c r="G577" s="17">
        <v>32</v>
      </c>
      <c r="H577" s="17"/>
      <c r="I577" s="16" t="s">
        <v>24</v>
      </c>
      <c r="J577" s="16">
        <v>2026</v>
      </c>
      <c r="K577" s="18" t="s">
        <v>268</v>
      </c>
      <c r="L577" s="16">
        <v>502</v>
      </c>
      <c r="M577" s="16" t="s">
        <v>2258</v>
      </c>
      <c r="N577" s="16" t="s">
        <v>1653</v>
      </c>
      <c r="O577" s="16" t="s">
        <v>1416</v>
      </c>
      <c r="P577" s="16"/>
    </row>
    <row r="578" ht="65" customHeight="1" spans="1:16">
      <c r="A578" s="12">
        <v>574</v>
      </c>
      <c r="B578" s="16" t="s">
        <v>20</v>
      </c>
      <c r="C578" s="16" t="s">
        <v>1649</v>
      </c>
      <c r="D578" s="16" t="s">
        <v>2345</v>
      </c>
      <c r="E578" s="16" t="s">
        <v>2351</v>
      </c>
      <c r="F578" s="17">
        <v>25</v>
      </c>
      <c r="G578" s="17">
        <v>25</v>
      </c>
      <c r="H578" s="17"/>
      <c r="I578" s="16" t="s">
        <v>1638</v>
      </c>
      <c r="J578" s="16">
        <v>2026</v>
      </c>
      <c r="K578" s="18" t="s">
        <v>268</v>
      </c>
      <c r="L578" s="16">
        <v>376</v>
      </c>
      <c r="M578" s="16" t="s">
        <v>2258</v>
      </c>
      <c r="N578" s="16" t="s">
        <v>1630</v>
      </c>
      <c r="O578" s="16" t="s">
        <v>1416</v>
      </c>
      <c r="P578" s="16"/>
    </row>
    <row r="579" ht="65" customHeight="1" spans="1:16">
      <c r="A579" s="12">
        <v>575</v>
      </c>
      <c r="B579" s="16" t="s">
        <v>20</v>
      </c>
      <c r="C579" s="16" t="s">
        <v>1649</v>
      </c>
      <c r="D579" s="16" t="s">
        <v>1315</v>
      </c>
      <c r="E579" s="16" t="s">
        <v>2352</v>
      </c>
      <c r="F579" s="17">
        <v>30</v>
      </c>
      <c r="G579" s="17">
        <v>30</v>
      </c>
      <c r="H579" s="17"/>
      <c r="I579" s="16" t="s">
        <v>1638</v>
      </c>
      <c r="J579" s="16">
        <v>2026</v>
      </c>
      <c r="K579" s="18" t="s">
        <v>268</v>
      </c>
      <c r="L579" s="16">
        <v>486</v>
      </c>
      <c r="M579" s="16" t="s">
        <v>2353</v>
      </c>
      <c r="N579" s="16" t="s">
        <v>1653</v>
      </c>
      <c r="O579" s="16" t="s">
        <v>1416</v>
      </c>
      <c r="P579" s="16"/>
    </row>
    <row r="580" ht="65" customHeight="1" spans="1:16">
      <c r="A580" s="12">
        <v>576</v>
      </c>
      <c r="B580" s="16" t="s">
        <v>20</v>
      </c>
      <c r="C580" s="16" t="s">
        <v>1649</v>
      </c>
      <c r="D580" s="16" t="s">
        <v>271</v>
      </c>
      <c r="E580" s="16" t="s">
        <v>2354</v>
      </c>
      <c r="F580" s="17">
        <v>45</v>
      </c>
      <c r="G580" s="17">
        <v>45</v>
      </c>
      <c r="H580" s="17"/>
      <c r="I580" s="16" t="s">
        <v>1638</v>
      </c>
      <c r="J580" s="16">
        <v>2026</v>
      </c>
      <c r="K580" s="18" t="s">
        <v>268</v>
      </c>
      <c r="L580" s="16">
        <v>410</v>
      </c>
      <c r="M580" s="16" t="s">
        <v>2355</v>
      </c>
      <c r="N580" s="16" t="s">
        <v>1653</v>
      </c>
      <c r="O580" s="16" t="s">
        <v>1416</v>
      </c>
      <c r="P580" s="16"/>
    </row>
    <row r="581" ht="65" customHeight="1" spans="1:16">
      <c r="A581" s="12">
        <v>577</v>
      </c>
      <c r="B581" s="16" t="s">
        <v>20</v>
      </c>
      <c r="C581" s="16" t="s">
        <v>1649</v>
      </c>
      <c r="D581" s="16" t="s">
        <v>271</v>
      </c>
      <c r="E581" s="16" t="s">
        <v>2356</v>
      </c>
      <c r="F581" s="17">
        <v>25</v>
      </c>
      <c r="G581" s="17">
        <v>25</v>
      </c>
      <c r="H581" s="17"/>
      <c r="I581" s="16" t="s">
        <v>1638</v>
      </c>
      <c r="J581" s="16">
        <v>2026</v>
      </c>
      <c r="K581" s="18" t="s">
        <v>268</v>
      </c>
      <c r="L581" s="16">
        <v>264</v>
      </c>
      <c r="M581" s="16" t="s">
        <v>2357</v>
      </c>
      <c r="N581" s="16" t="s">
        <v>2358</v>
      </c>
      <c r="O581" s="16" t="s">
        <v>1416</v>
      </c>
      <c r="P581" s="16"/>
    </row>
    <row r="582" ht="65" customHeight="1" spans="1:16">
      <c r="A582" s="12">
        <v>578</v>
      </c>
      <c r="B582" s="16" t="s">
        <v>20</v>
      </c>
      <c r="C582" s="16" t="s">
        <v>1649</v>
      </c>
      <c r="D582" s="16" t="s">
        <v>2341</v>
      </c>
      <c r="E582" s="16" t="s">
        <v>2359</v>
      </c>
      <c r="F582" s="17">
        <v>20</v>
      </c>
      <c r="G582" s="17">
        <v>20</v>
      </c>
      <c r="H582" s="17"/>
      <c r="I582" s="16" t="s">
        <v>1638</v>
      </c>
      <c r="J582" s="16">
        <v>2026</v>
      </c>
      <c r="K582" s="18" t="s">
        <v>268</v>
      </c>
      <c r="L582" s="16">
        <v>224</v>
      </c>
      <c r="M582" s="16" t="s">
        <v>2343</v>
      </c>
      <c r="N582" s="16" t="s">
        <v>2344</v>
      </c>
      <c r="O582" s="16" t="s">
        <v>1416</v>
      </c>
      <c r="P582" s="16"/>
    </row>
    <row r="583" ht="55" customHeight="1" spans="1:16">
      <c r="A583" s="12">
        <v>579</v>
      </c>
      <c r="B583" s="16" t="s">
        <v>20</v>
      </c>
      <c r="C583" s="16" t="s">
        <v>1649</v>
      </c>
      <c r="D583" s="16" t="s">
        <v>271</v>
      </c>
      <c r="E583" s="16" t="s">
        <v>2360</v>
      </c>
      <c r="F583" s="17">
        <v>18</v>
      </c>
      <c r="G583" s="17">
        <v>18</v>
      </c>
      <c r="H583" s="17"/>
      <c r="I583" s="16" t="s">
        <v>563</v>
      </c>
      <c r="J583" s="16">
        <v>2026</v>
      </c>
      <c r="K583" s="18" t="s">
        <v>268</v>
      </c>
      <c r="L583" s="16">
        <v>136</v>
      </c>
      <c r="M583" s="16" t="s">
        <v>2357</v>
      </c>
      <c r="N583" s="16" t="s">
        <v>1653</v>
      </c>
      <c r="O583" s="16" t="s">
        <v>1416</v>
      </c>
      <c r="P583" s="16"/>
    </row>
    <row r="584" ht="55" customHeight="1" spans="1:16">
      <c r="A584" s="12">
        <v>580</v>
      </c>
      <c r="B584" s="16" t="s">
        <v>20</v>
      </c>
      <c r="C584" s="16" t="s">
        <v>1857</v>
      </c>
      <c r="D584" s="16" t="s">
        <v>2361</v>
      </c>
      <c r="E584" s="16" t="s">
        <v>2362</v>
      </c>
      <c r="F584" s="17">
        <v>140</v>
      </c>
      <c r="G584" s="17">
        <v>140</v>
      </c>
      <c r="H584" s="17"/>
      <c r="I584" s="16" t="s">
        <v>24</v>
      </c>
      <c r="J584" s="16">
        <v>2026</v>
      </c>
      <c r="K584" s="16" t="s">
        <v>225</v>
      </c>
      <c r="L584" s="16">
        <v>1546</v>
      </c>
      <c r="M584" s="16" t="s">
        <v>2363</v>
      </c>
      <c r="N584" s="16" t="s">
        <v>1861</v>
      </c>
      <c r="O584" s="16" t="s">
        <v>1416</v>
      </c>
      <c r="P584" s="16"/>
    </row>
    <row r="585" ht="55" customHeight="1" spans="1:16">
      <c r="A585" s="12">
        <v>581</v>
      </c>
      <c r="B585" s="16" t="s">
        <v>509</v>
      </c>
      <c r="C585" s="16" t="s">
        <v>1862</v>
      </c>
      <c r="D585" s="16" t="s">
        <v>2364</v>
      </c>
      <c r="E585" s="16" t="s">
        <v>2365</v>
      </c>
      <c r="F585" s="17">
        <v>18</v>
      </c>
      <c r="G585" s="17">
        <v>18</v>
      </c>
      <c r="H585" s="17"/>
      <c r="I585" s="16" t="s">
        <v>24</v>
      </c>
      <c r="J585" s="16">
        <v>2026</v>
      </c>
      <c r="K585" s="16" t="s">
        <v>225</v>
      </c>
      <c r="L585" s="16">
        <v>156</v>
      </c>
      <c r="M585" s="16" t="s">
        <v>1866</v>
      </c>
      <c r="N585" s="16" t="s">
        <v>472</v>
      </c>
      <c r="O585" s="16" t="s">
        <v>1416</v>
      </c>
      <c r="P585" s="16"/>
    </row>
    <row r="586" ht="55" customHeight="1" spans="1:16">
      <c r="A586" s="12">
        <v>582</v>
      </c>
      <c r="B586" s="16" t="s">
        <v>509</v>
      </c>
      <c r="C586" s="16" t="s">
        <v>1862</v>
      </c>
      <c r="D586" s="16" t="s">
        <v>2366</v>
      </c>
      <c r="E586" s="16" t="s">
        <v>2367</v>
      </c>
      <c r="F586" s="17">
        <v>35</v>
      </c>
      <c r="G586" s="17">
        <v>35</v>
      </c>
      <c r="H586" s="17"/>
      <c r="I586" s="16" t="s">
        <v>24</v>
      </c>
      <c r="J586" s="16">
        <v>2026</v>
      </c>
      <c r="K586" s="16" t="s">
        <v>225</v>
      </c>
      <c r="L586" s="16">
        <v>236</v>
      </c>
      <c r="M586" s="16" t="s">
        <v>1866</v>
      </c>
      <c r="N586" s="16" t="s">
        <v>472</v>
      </c>
      <c r="O586" s="16" t="s">
        <v>1416</v>
      </c>
      <c r="P586" s="16"/>
    </row>
    <row r="587" ht="55" customHeight="1" spans="1:16">
      <c r="A587" s="12">
        <v>583</v>
      </c>
      <c r="B587" s="16" t="s">
        <v>509</v>
      </c>
      <c r="C587" s="16" t="s">
        <v>1862</v>
      </c>
      <c r="D587" s="16" t="s">
        <v>2368</v>
      </c>
      <c r="E587" s="16" t="s">
        <v>2369</v>
      </c>
      <c r="F587" s="17">
        <v>28</v>
      </c>
      <c r="G587" s="17">
        <v>28</v>
      </c>
      <c r="H587" s="17"/>
      <c r="I587" s="16" t="s">
        <v>24</v>
      </c>
      <c r="J587" s="16">
        <v>2026</v>
      </c>
      <c r="K587" s="16" t="s">
        <v>225</v>
      </c>
      <c r="L587" s="16">
        <v>120</v>
      </c>
      <c r="M587" s="16" t="s">
        <v>1872</v>
      </c>
      <c r="N587" s="16" t="s">
        <v>472</v>
      </c>
      <c r="O587" s="16" t="s">
        <v>1416</v>
      </c>
      <c r="P587" s="16"/>
    </row>
    <row r="588" ht="55" customHeight="1" spans="1:16">
      <c r="A588" s="12">
        <v>584</v>
      </c>
      <c r="B588" s="16" t="s">
        <v>509</v>
      </c>
      <c r="C588" s="16" t="s">
        <v>1862</v>
      </c>
      <c r="D588" s="16" t="s">
        <v>2364</v>
      </c>
      <c r="E588" s="16" t="s">
        <v>2370</v>
      </c>
      <c r="F588" s="17">
        <v>20</v>
      </c>
      <c r="G588" s="17">
        <v>20</v>
      </c>
      <c r="H588" s="17"/>
      <c r="I588" s="16" t="s">
        <v>24</v>
      </c>
      <c r="J588" s="16">
        <v>2026</v>
      </c>
      <c r="K588" s="16" t="s">
        <v>225</v>
      </c>
      <c r="L588" s="16">
        <v>156</v>
      </c>
      <c r="M588" s="16" t="s">
        <v>1866</v>
      </c>
      <c r="N588" s="16" t="s">
        <v>472</v>
      </c>
      <c r="O588" s="16" t="s">
        <v>1416</v>
      </c>
      <c r="P588" s="16"/>
    </row>
    <row r="589" ht="55" customHeight="1" spans="1:16">
      <c r="A589" s="12">
        <v>585</v>
      </c>
      <c r="B589" s="16" t="s">
        <v>509</v>
      </c>
      <c r="C589" s="16" t="s">
        <v>1862</v>
      </c>
      <c r="D589" s="16" t="s">
        <v>2371</v>
      </c>
      <c r="E589" s="16" t="s">
        <v>2372</v>
      </c>
      <c r="F589" s="17">
        <v>25</v>
      </c>
      <c r="G589" s="17">
        <v>25</v>
      </c>
      <c r="H589" s="17"/>
      <c r="I589" s="16" t="s">
        <v>24</v>
      </c>
      <c r="J589" s="16">
        <v>2026</v>
      </c>
      <c r="K589" s="16" t="s">
        <v>225</v>
      </c>
      <c r="L589" s="16">
        <v>122</v>
      </c>
      <c r="M589" s="16" t="s">
        <v>2373</v>
      </c>
      <c r="N589" s="16" t="s">
        <v>472</v>
      </c>
      <c r="O589" s="16" t="s">
        <v>1416</v>
      </c>
      <c r="P589" s="16"/>
    </row>
    <row r="590" ht="55" customHeight="1" spans="1:16">
      <c r="A590" s="12">
        <v>586</v>
      </c>
      <c r="B590" s="16" t="s">
        <v>509</v>
      </c>
      <c r="C590" s="16" t="s">
        <v>1862</v>
      </c>
      <c r="D590" s="16" t="s">
        <v>2374</v>
      </c>
      <c r="E590" s="16" t="s">
        <v>2375</v>
      </c>
      <c r="F590" s="17">
        <v>35</v>
      </c>
      <c r="G590" s="17">
        <v>35</v>
      </c>
      <c r="H590" s="17"/>
      <c r="I590" s="16" t="s">
        <v>24</v>
      </c>
      <c r="J590" s="16">
        <v>2026</v>
      </c>
      <c r="K590" s="16" t="s">
        <v>225</v>
      </c>
      <c r="L590" s="16">
        <v>266</v>
      </c>
      <c r="M590" s="16" t="s">
        <v>2376</v>
      </c>
      <c r="N590" s="16" t="s">
        <v>472</v>
      </c>
      <c r="O590" s="16" t="s">
        <v>1416</v>
      </c>
      <c r="P590" s="16"/>
    </row>
    <row r="591" ht="55" customHeight="1" spans="1:16">
      <c r="A591" s="12">
        <v>587</v>
      </c>
      <c r="B591" s="16" t="s">
        <v>20</v>
      </c>
      <c r="C591" s="16" t="s">
        <v>2377</v>
      </c>
      <c r="D591" s="16" t="s">
        <v>2378</v>
      </c>
      <c r="E591" s="16" t="s">
        <v>2379</v>
      </c>
      <c r="F591" s="17">
        <v>30</v>
      </c>
      <c r="G591" s="17">
        <v>30</v>
      </c>
      <c r="H591" s="17"/>
      <c r="I591" s="16" t="s">
        <v>288</v>
      </c>
      <c r="J591" s="16">
        <v>2026</v>
      </c>
      <c r="K591" s="18" t="s">
        <v>281</v>
      </c>
      <c r="L591" s="16" t="s">
        <v>2380</v>
      </c>
      <c r="M591" s="16" t="s">
        <v>2381</v>
      </c>
      <c r="N591" s="16" t="s">
        <v>2382</v>
      </c>
      <c r="O591" s="16" t="s">
        <v>1416</v>
      </c>
      <c r="P591" s="16"/>
    </row>
    <row r="592" ht="55" customHeight="1" spans="1:16">
      <c r="A592" s="12">
        <v>588</v>
      </c>
      <c r="B592" s="16" t="s">
        <v>20</v>
      </c>
      <c r="C592" s="16" t="s">
        <v>2383</v>
      </c>
      <c r="D592" s="16" t="s">
        <v>2378</v>
      </c>
      <c r="E592" s="16" t="s">
        <v>2384</v>
      </c>
      <c r="F592" s="17">
        <v>48</v>
      </c>
      <c r="G592" s="17">
        <v>48</v>
      </c>
      <c r="H592" s="17"/>
      <c r="I592" s="16" t="s">
        <v>24</v>
      </c>
      <c r="J592" s="16">
        <v>2026</v>
      </c>
      <c r="K592" s="18" t="s">
        <v>281</v>
      </c>
      <c r="L592" s="16" t="s">
        <v>2385</v>
      </c>
      <c r="M592" s="16" t="s">
        <v>2386</v>
      </c>
      <c r="N592" s="16" t="s">
        <v>2387</v>
      </c>
      <c r="O592" s="16" t="s">
        <v>1416</v>
      </c>
      <c r="P592" s="16"/>
    </row>
    <row r="593" ht="55" customHeight="1" spans="1:16">
      <c r="A593" s="12">
        <v>589</v>
      </c>
      <c r="B593" s="16" t="s">
        <v>509</v>
      </c>
      <c r="C593" s="16" t="s">
        <v>2388</v>
      </c>
      <c r="D593" s="16" t="s">
        <v>2378</v>
      </c>
      <c r="E593" s="16" t="s">
        <v>2389</v>
      </c>
      <c r="F593" s="17">
        <v>20</v>
      </c>
      <c r="G593" s="17">
        <v>20</v>
      </c>
      <c r="H593" s="17"/>
      <c r="I593" s="16" t="s">
        <v>24</v>
      </c>
      <c r="J593" s="16">
        <v>2026</v>
      </c>
      <c r="K593" s="18" t="s">
        <v>281</v>
      </c>
      <c r="L593" s="16">
        <v>312</v>
      </c>
      <c r="M593" s="16" t="s">
        <v>2390</v>
      </c>
      <c r="N593" s="16" t="s">
        <v>2391</v>
      </c>
      <c r="O593" s="16" t="s">
        <v>1416</v>
      </c>
      <c r="P593" s="16"/>
    </row>
    <row r="594" ht="97" customHeight="1" spans="1:16">
      <c r="A594" s="12">
        <v>590</v>
      </c>
      <c r="B594" s="16" t="s">
        <v>20</v>
      </c>
      <c r="C594" s="16" t="s">
        <v>2392</v>
      </c>
      <c r="D594" s="16" t="s">
        <v>2378</v>
      </c>
      <c r="E594" s="16" t="s">
        <v>2393</v>
      </c>
      <c r="F594" s="17">
        <v>300</v>
      </c>
      <c r="G594" s="17">
        <v>300</v>
      </c>
      <c r="H594" s="17"/>
      <c r="I594" s="16" t="s">
        <v>24</v>
      </c>
      <c r="J594" s="16">
        <v>2026</v>
      </c>
      <c r="K594" s="18" t="s">
        <v>281</v>
      </c>
      <c r="L594" s="16">
        <v>650</v>
      </c>
      <c r="M594" s="16" t="s">
        <v>2394</v>
      </c>
      <c r="N594" s="16" t="s">
        <v>2394</v>
      </c>
      <c r="O594" s="16" t="s">
        <v>1416</v>
      </c>
      <c r="P594" s="16"/>
    </row>
    <row r="595" ht="65" customHeight="1" spans="1:16">
      <c r="A595" s="12">
        <v>591</v>
      </c>
      <c r="B595" s="16" t="s">
        <v>509</v>
      </c>
      <c r="C595" s="16" t="s">
        <v>510</v>
      </c>
      <c r="D595" s="16" t="s">
        <v>286</v>
      </c>
      <c r="E595" s="16" t="s">
        <v>2395</v>
      </c>
      <c r="F595" s="17">
        <v>25</v>
      </c>
      <c r="G595" s="17">
        <v>25</v>
      </c>
      <c r="H595" s="17"/>
      <c r="I595" s="16" t="s">
        <v>288</v>
      </c>
      <c r="J595" s="16">
        <v>2026</v>
      </c>
      <c r="K595" s="18" t="s">
        <v>281</v>
      </c>
      <c r="L595" s="16" t="s">
        <v>2396</v>
      </c>
      <c r="M595" s="16" t="s">
        <v>2397</v>
      </c>
      <c r="N595" s="16" t="s">
        <v>2398</v>
      </c>
      <c r="O595" s="16" t="s">
        <v>1416</v>
      </c>
      <c r="P595" s="16"/>
    </row>
    <row r="596" ht="65" customHeight="1" spans="1:16">
      <c r="A596" s="12">
        <v>592</v>
      </c>
      <c r="B596" s="16" t="s">
        <v>509</v>
      </c>
      <c r="C596" s="16" t="s">
        <v>510</v>
      </c>
      <c r="D596" s="16" t="s">
        <v>286</v>
      </c>
      <c r="E596" s="16" t="s">
        <v>2399</v>
      </c>
      <c r="F596" s="17">
        <v>20</v>
      </c>
      <c r="G596" s="17">
        <v>20</v>
      </c>
      <c r="H596" s="17"/>
      <c r="I596" s="16" t="s">
        <v>288</v>
      </c>
      <c r="J596" s="16">
        <v>2026</v>
      </c>
      <c r="K596" s="18" t="s">
        <v>281</v>
      </c>
      <c r="L596" s="16" t="s">
        <v>1922</v>
      </c>
      <c r="M596" s="16" t="s">
        <v>2400</v>
      </c>
      <c r="N596" s="16" t="s">
        <v>2401</v>
      </c>
      <c r="O596" s="16" t="s">
        <v>1416</v>
      </c>
      <c r="P596" s="16"/>
    </row>
    <row r="597" ht="65" customHeight="1" spans="1:16">
      <c r="A597" s="12">
        <v>593</v>
      </c>
      <c r="B597" s="16" t="s">
        <v>509</v>
      </c>
      <c r="C597" s="16" t="s">
        <v>510</v>
      </c>
      <c r="D597" s="16" t="s">
        <v>286</v>
      </c>
      <c r="E597" s="16" t="s">
        <v>2402</v>
      </c>
      <c r="F597" s="17">
        <v>25</v>
      </c>
      <c r="G597" s="17">
        <v>25</v>
      </c>
      <c r="H597" s="17"/>
      <c r="I597" s="16" t="s">
        <v>288</v>
      </c>
      <c r="J597" s="16">
        <v>2026</v>
      </c>
      <c r="K597" s="18" t="s">
        <v>281</v>
      </c>
      <c r="L597" s="16" t="s">
        <v>2403</v>
      </c>
      <c r="M597" s="16" t="s">
        <v>2404</v>
      </c>
      <c r="N597" s="16" t="s">
        <v>2405</v>
      </c>
      <c r="O597" s="16" t="s">
        <v>1416</v>
      </c>
      <c r="P597" s="16"/>
    </row>
    <row r="598" ht="65" customHeight="1" spans="1:16">
      <c r="A598" s="12">
        <v>594</v>
      </c>
      <c r="B598" s="16" t="s">
        <v>509</v>
      </c>
      <c r="C598" s="16" t="s">
        <v>510</v>
      </c>
      <c r="D598" s="16" t="s">
        <v>286</v>
      </c>
      <c r="E598" s="16" t="s">
        <v>2406</v>
      </c>
      <c r="F598" s="17">
        <v>40</v>
      </c>
      <c r="G598" s="17">
        <v>40</v>
      </c>
      <c r="H598" s="17"/>
      <c r="I598" s="16" t="s">
        <v>288</v>
      </c>
      <c r="J598" s="16">
        <v>2026</v>
      </c>
      <c r="K598" s="18" t="s">
        <v>281</v>
      </c>
      <c r="L598" s="16" t="s">
        <v>2407</v>
      </c>
      <c r="M598" s="16" t="s">
        <v>2408</v>
      </c>
      <c r="N598" s="16" t="s">
        <v>2409</v>
      </c>
      <c r="O598" s="16" t="s">
        <v>1416</v>
      </c>
      <c r="P598" s="16"/>
    </row>
    <row r="599" ht="65" customHeight="1" spans="1:16">
      <c r="A599" s="12">
        <v>595</v>
      </c>
      <c r="B599" s="16" t="s">
        <v>509</v>
      </c>
      <c r="C599" s="16" t="s">
        <v>510</v>
      </c>
      <c r="D599" s="16" t="s">
        <v>286</v>
      </c>
      <c r="E599" s="16" t="s">
        <v>2410</v>
      </c>
      <c r="F599" s="17">
        <v>20</v>
      </c>
      <c r="G599" s="17">
        <v>20</v>
      </c>
      <c r="H599" s="17"/>
      <c r="I599" s="16" t="s">
        <v>288</v>
      </c>
      <c r="J599" s="16">
        <v>2026</v>
      </c>
      <c r="K599" s="18" t="s">
        <v>281</v>
      </c>
      <c r="L599" s="16" t="s">
        <v>2411</v>
      </c>
      <c r="M599" s="16" t="s">
        <v>2412</v>
      </c>
      <c r="N599" s="16" t="s">
        <v>2413</v>
      </c>
      <c r="O599" s="16" t="s">
        <v>1416</v>
      </c>
      <c r="P599" s="16"/>
    </row>
    <row r="600" ht="65" customHeight="1" spans="1:16">
      <c r="A600" s="12">
        <v>596</v>
      </c>
      <c r="B600" s="16" t="s">
        <v>509</v>
      </c>
      <c r="C600" s="16" t="s">
        <v>510</v>
      </c>
      <c r="D600" s="16" t="s">
        <v>286</v>
      </c>
      <c r="E600" s="16" t="s">
        <v>2414</v>
      </c>
      <c r="F600" s="17">
        <v>30</v>
      </c>
      <c r="G600" s="17">
        <v>30</v>
      </c>
      <c r="H600" s="17"/>
      <c r="I600" s="16" t="s">
        <v>288</v>
      </c>
      <c r="J600" s="16">
        <v>2026</v>
      </c>
      <c r="K600" s="18" t="s">
        <v>281</v>
      </c>
      <c r="L600" s="16" t="s">
        <v>2415</v>
      </c>
      <c r="M600" s="16" t="s">
        <v>2416</v>
      </c>
      <c r="N600" s="16" t="s">
        <v>2417</v>
      </c>
      <c r="O600" s="16" t="s">
        <v>1416</v>
      </c>
      <c r="P600" s="16"/>
    </row>
    <row r="601" ht="77" customHeight="1" spans="1:16">
      <c r="A601" s="12">
        <v>597</v>
      </c>
      <c r="B601" s="16" t="s">
        <v>20</v>
      </c>
      <c r="C601" s="16" t="s">
        <v>2016</v>
      </c>
      <c r="D601" s="16" t="s">
        <v>2418</v>
      </c>
      <c r="E601" s="16" t="s">
        <v>2419</v>
      </c>
      <c r="F601" s="17">
        <v>32</v>
      </c>
      <c r="G601" s="17">
        <v>32</v>
      </c>
      <c r="H601" s="17"/>
      <c r="I601" s="16" t="s">
        <v>2019</v>
      </c>
      <c r="J601" s="16" t="s">
        <v>1349</v>
      </c>
      <c r="K601" s="18" t="s">
        <v>254</v>
      </c>
      <c r="L601" s="16">
        <v>1313</v>
      </c>
      <c r="M601" s="16" t="s">
        <v>2420</v>
      </c>
      <c r="N601" s="16" t="s">
        <v>2421</v>
      </c>
      <c r="O601" s="16" t="s">
        <v>1416</v>
      </c>
      <c r="P601" s="16"/>
    </row>
    <row r="602" ht="65" customHeight="1" spans="1:16">
      <c r="A602" s="12">
        <v>598</v>
      </c>
      <c r="B602" s="16" t="s">
        <v>20</v>
      </c>
      <c r="C602" s="16" t="s">
        <v>2016</v>
      </c>
      <c r="D602" s="16" t="s">
        <v>1075</v>
      </c>
      <c r="E602" s="16" t="s">
        <v>2422</v>
      </c>
      <c r="F602" s="17">
        <v>50</v>
      </c>
      <c r="G602" s="17">
        <v>50</v>
      </c>
      <c r="H602" s="17"/>
      <c r="I602" s="16" t="s">
        <v>24</v>
      </c>
      <c r="J602" s="16">
        <v>2026</v>
      </c>
      <c r="K602" s="18" t="s">
        <v>254</v>
      </c>
      <c r="L602" s="16">
        <v>10000</v>
      </c>
      <c r="M602" s="16" t="s">
        <v>2423</v>
      </c>
      <c r="N602" s="16" t="s">
        <v>2424</v>
      </c>
      <c r="O602" s="16" t="s">
        <v>1416</v>
      </c>
      <c r="P602" s="16"/>
    </row>
    <row r="603" ht="65" customHeight="1" spans="1:16">
      <c r="A603" s="12">
        <v>599</v>
      </c>
      <c r="B603" s="16" t="s">
        <v>20</v>
      </c>
      <c r="C603" s="16" t="s">
        <v>2016</v>
      </c>
      <c r="D603" s="16" t="s">
        <v>2425</v>
      </c>
      <c r="E603" s="16" t="s">
        <v>2426</v>
      </c>
      <c r="F603" s="17">
        <v>34</v>
      </c>
      <c r="G603" s="17">
        <v>34</v>
      </c>
      <c r="H603" s="17"/>
      <c r="I603" s="16" t="s">
        <v>24</v>
      </c>
      <c r="J603" s="16">
        <v>2026</v>
      </c>
      <c r="K603" s="18" t="s">
        <v>254</v>
      </c>
      <c r="L603" s="16" t="s">
        <v>2427</v>
      </c>
      <c r="M603" s="16" t="s">
        <v>2021</v>
      </c>
      <c r="N603" s="16" t="s">
        <v>2428</v>
      </c>
      <c r="O603" s="16" t="s">
        <v>1416</v>
      </c>
      <c r="P603" s="16"/>
    </row>
    <row r="604" ht="77" customHeight="1" spans="1:16">
      <c r="A604" s="12">
        <v>600</v>
      </c>
      <c r="B604" s="16" t="s">
        <v>20</v>
      </c>
      <c r="C604" s="16" t="s">
        <v>2016</v>
      </c>
      <c r="D604" s="16" t="s">
        <v>1079</v>
      </c>
      <c r="E604" s="16" t="s">
        <v>2429</v>
      </c>
      <c r="F604" s="17">
        <v>5</v>
      </c>
      <c r="G604" s="17">
        <v>5</v>
      </c>
      <c r="H604" s="17"/>
      <c r="I604" s="16" t="s">
        <v>24</v>
      </c>
      <c r="J604" s="16">
        <v>2026</v>
      </c>
      <c r="K604" s="18" t="s">
        <v>254</v>
      </c>
      <c r="L604" s="16">
        <v>260</v>
      </c>
      <c r="M604" s="16" t="s">
        <v>2430</v>
      </c>
      <c r="N604" s="16" t="s">
        <v>2431</v>
      </c>
      <c r="O604" s="16" t="s">
        <v>1416</v>
      </c>
      <c r="P604" s="16"/>
    </row>
    <row r="605" ht="77" customHeight="1" spans="1:16">
      <c r="A605" s="12">
        <v>601</v>
      </c>
      <c r="B605" s="16" t="s">
        <v>509</v>
      </c>
      <c r="C605" s="16" t="s">
        <v>1832</v>
      </c>
      <c r="D605" s="16" t="s">
        <v>1075</v>
      </c>
      <c r="E605" s="16" t="s">
        <v>2432</v>
      </c>
      <c r="F605" s="17">
        <v>25</v>
      </c>
      <c r="G605" s="17">
        <v>25</v>
      </c>
      <c r="H605" s="17"/>
      <c r="I605" s="16" t="s">
        <v>43</v>
      </c>
      <c r="J605" s="16">
        <v>2026</v>
      </c>
      <c r="K605" s="18" t="s">
        <v>254</v>
      </c>
      <c r="L605" s="16">
        <v>19</v>
      </c>
      <c r="M605" s="16" t="s">
        <v>2433</v>
      </c>
      <c r="N605" s="16" t="s">
        <v>2434</v>
      </c>
      <c r="O605" s="16" t="s">
        <v>1416</v>
      </c>
      <c r="P605" s="16"/>
    </row>
    <row r="606" ht="65" customHeight="1" spans="1:16">
      <c r="A606" s="12">
        <v>602</v>
      </c>
      <c r="B606" s="16" t="s">
        <v>509</v>
      </c>
      <c r="C606" s="16" t="s">
        <v>1832</v>
      </c>
      <c r="D606" s="16" t="s">
        <v>2435</v>
      </c>
      <c r="E606" s="16" t="s">
        <v>2436</v>
      </c>
      <c r="F606" s="17">
        <v>20</v>
      </c>
      <c r="G606" s="17">
        <v>20</v>
      </c>
      <c r="H606" s="17"/>
      <c r="I606" s="16" t="s">
        <v>24</v>
      </c>
      <c r="J606" s="16">
        <v>2026</v>
      </c>
      <c r="K606" s="18" t="s">
        <v>254</v>
      </c>
      <c r="L606" s="16">
        <v>260</v>
      </c>
      <c r="M606" s="16" t="s">
        <v>2437</v>
      </c>
      <c r="N606" s="16" t="s">
        <v>2438</v>
      </c>
      <c r="O606" s="16" t="s">
        <v>1416</v>
      </c>
      <c r="P606" s="16"/>
    </row>
    <row r="607" ht="65" customHeight="1" spans="1:16">
      <c r="A607" s="12">
        <v>603</v>
      </c>
      <c r="B607" s="16" t="s">
        <v>509</v>
      </c>
      <c r="C607" s="16" t="s">
        <v>2439</v>
      </c>
      <c r="D607" s="16" t="s">
        <v>1079</v>
      </c>
      <c r="E607" s="16" t="s">
        <v>2440</v>
      </c>
      <c r="F607" s="17">
        <v>22</v>
      </c>
      <c r="G607" s="17">
        <v>22</v>
      </c>
      <c r="H607" s="17"/>
      <c r="I607" s="16" t="s">
        <v>24</v>
      </c>
      <c r="J607" s="16">
        <v>2026</v>
      </c>
      <c r="K607" s="18" t="s">
        <v>254</v>
      </c>
      <c r="L607" s="16">
        <v>564</v>
      </c>
      <c r="M607" s="16" t="s">
        <v>2441</v>
      </c>
      <c r="N607" s="16" t="s">
        <v>2442</v>
      </c>
      <c r="O607" s="16" t="s">
        <v>1416</v>
      </c>
      <c r="P607" s="16"/>
    </row>
    <row r="608" ht="85" customHeight="1" spans="1:16">
      <c r="A608" s="12">
        <v>604</v>
      </c>
      <c r="B608" s="16" t="s">
        <v>509</v>
      </c>
      <c r="C608" s="16" t="s">
        <v>1832</v>
      </c>
      <c r="D608" s="16" t="s">
        <v>2443</v>
      </c>
      <c r="E608" s="16" t="s">
        <v>2444</v>
      </c>
      <c r="F608" s="17">
        <v>24</v>
      </c>
      <c r="G608" s="17">
        <v>24</v>
      </c>
      <c r="H608" s="17"/>
      <c r="I608" s="16" t="s">
        <v>24</v>
      </c>
      <c r="J608" s="16">
        <v>2026</v>
      </c>
      <c r="K608" s="18" t="s">
        <v>254</v>
      </c>
      <c r="L608" s="16">
        <v>78</v>
      </c>
      <c r="M608" s="16" t="s">
        <v>2445</v>
      </c>
      <c r="N608" s="16" t="s">
        <v>2446</v>
      </c>
      <c r="O608" s="16" t="s">
        <v>1416</v>
      </c>
      <c r="P608" s="16"/>
    </row>
    <row r="609" ht="94" customHeight="1" spans="1:16">
      <c r="A609" s="12">
        <v>605</v>
      </c>
      <c r="B609" s="16" t="s">
        <v>509</v>
      </c>
      <c r="C609" s="16" t="s">
        <v>1832</v>
      </c>
      <c r="D609" s="16" t="s">
        <v>1079</v>
      </c>
      <c r="E609" s="16" t="s">
        <v>2447</v>
      </c>
      <c r="F609" s="17">
        <v>28</v>
      </c>
      <c r="G609" s="17">
        <v>28</v>
      </c>
      <c r="H609" s="17"/>
      <c r="I609" s="16" t="s">
        <v>288</v>
      </c>
      <c r="J609" s="16">
        <v>2026</v>
      </c>
      <c r="K609" s="18" t="s">
        <v>254</v>
      </c>
      <c r="L609" s="16">
        <v>284</v>
      </c>
      <c r="M609" s="16" t="s">
        <v>2448</v>
      </c>
      <c r="N609" s="16" t="s">
        <v>2449</v>
      </c>
      <c r="O609" s="16" t="s">
        <v>1416</v>
      </c>
      <c r="P609" s="16"/>
    </row>
    <row r="610" ht="100" customHeight="1" spans="1:16">
      <c r="A610" s="12">
        <v>606</v>
      </c>
      <c r="B610" s="16" t="s">
        <v>509</v>
      </c>
      <c r="C610" s="16" t="s">
        <v>1832</v>
      </c>
      <c r="D610" s="16" t="s">
        <v>2418</v>
      </c>
      <c r="E610" s="16" t="s">
        <v>2450</v>
      </c>
      <c r="F610" s="17">
        <v>20</v>
      </c>
      <c r="G610" s="17">
        <v>20</v>
      </c>
      <c r="H610" s="17"/>
      <c r="I610" s="16" t="s">
        <v>288</v>
      </c>
      <c r="J610" s="16" t="s">
        <v>1349</v>
      </c>
      <c r="K610" s="18" t="s">
        <v>254</v>
      </c>
      <c r="L610" s="16">
        <v>250</v>
      </c>
      <c r="M610" s="16" t="s">
        <v>2451</v>
      </c>
      <c r="N610" s="16" t="s">
        <v>2452</v>
      </c>
      <c r="O610" s="16" t="s">
        <v>1416</v>
      </c>
      <c r="P610" s="16"/>
    </row>
    <row r="611" ht="82" customHeight="1" spans="1:16">
      <c r="A611" s="12">
        <v>607</v>
      </c>
      <c r="B611" s="16" t="s">
        <v>509</v>
      </c>
      <c r="C611" s="16" t="s">
        <v>1832</v>
      </c>
      <c r="D611" s="16" t="s">
        <v>2453</v>
      </c>
      <c r="E611" s="16" t="s">
        <v>2454</v>
      </c>
      <c r="F611" s="17">
        <v>19</v>
      </c>
      <c r="G611" s="17">
        <v>19</v>
      </c>
      <c r="H611" s="17"/>
      <c r="I611" s="16" t="s">
        <v>541</v>
      </c>
      <c r="J611" s="16">
        <v>2026</v>
      </c>
      <c r="K611" s="18" t="s">
        <v>254</v>
      </c>
      <c r="L611" s="16">
        <v>296</v>
      </c>
      <c r="M611" s="16" t="s">
        <v>2455</v>
      </c>
      <c r="N611" s="16" t="s">
        <v>2456</v>
      </c>
      <c r="O611" s="16" t="s">
        <v>1416</v>
      </c>
      <c r="P611" s="16"/>
    </row>
    <row r="612" ht="82" customHeight="1" spans="1:16">
      <c r="A612" s="12">
        <v>608</v>
      </c>
      <c r="B612" s="16" t="s">
        <v>509</v>
      </c>
      <c r="C612" s="16" t="s">
        <v>1832</v>
      </c>
      <c r="D612" s="16" t="s">
        <v>2457</v>
      </c>
      <c r="E612" s="16" t="s">
        <v>2458</v>
      </c>
      <c r="F612" s="17">
        <v>27</v>
      </c>
      <c r="G612" s="17">
        <v>27</v>
      </c>
      <c r="H612" s="17"/>
      <c r="I612" s="16" t="s">
        <v>541</v>
      </c>
      <c r="J612" s="16">
        <v>2026</v>
      </c>
      <c r="K612" s="18" t="s">
        <v>254</v>
      </c>
      <c r="L612" s="16">
        <v>296</v>
      </c>
      <c r="M612" s="16" t="s">
        <v>2459</v>
      </c>
      <c r="N612" s="16" t="s">
        <v>2460</v>
      </c>
      <c r="O612" s="16" t="s">
        <v>1416</v>
      </c>
      <c r="P612" s="16"/>
    </row>
    <row r="613" ht="65" customHeight="1" spans="1:16">
      <c r="A613" s="12">
        <v>609</v>
      </c>
      <c r="B613" s="16" t="s">
        <v>509</v>
      </c>
      <c r="C613" s="16" t="s">
        <v>1832</v>
      </c>
      <c r="D613" s="16" t="s">
        <v>2461</v>
      </c>
      <c r="E613" s="16" t="s">
        <v>2462</v>
      </c>
      <c r="F613" s="17">
        <v>15</v>
      </c>
      <c r="G613" s="17">
        <v>15</v>
      </c>
      <c r="H613" s="17"/>
      <c r="I613" s="16" t="s">
        <v>24</v>
      </c>
      <c r="J613" s="16">
        <v>2026</v>
      </c>
      <c r="K613" s="18" t="s">
        <v>254</v>
      </c>
      <c r="L613" s="16">
        <v>260</v>
      </c>
      <c r="M613" s="16" t="s">
        <v>2463</v>
      </c>
      <c r="N613" s="16" t="s">
        <v>2464</v>
      </c>
      <c r="O613" s="16" t="s">
        <v>1416</v>
      </c>
      <c r="P613" s="16"/>
    </row>
    <row r="614" ht="65" customHeight="1" spans="1:16">
      <c r="A614" s="12">
        <v>610</v>
      </c>
      <c r="B614" s="16" t="s">
        <v>20</v>
      </c>
      <c r="C614" s="16" t="s">
        <v>2465</v>
      </c>
      <c r="D614" s="16" t="s">
        <v>2466</v>
      </c>
      <c r="E614" s="16" t="s">
        <v>2467</v>
      </c>
      <c r="F614" s="17">
        <v>30</v>
      </c>
      <c r="G614" s="17">
        <v>30</v>
      </c>
      <c r="H614" s="17"/>
      <c r="I614" s="16" t="s">
        <v>24</v>
      </c>
      <c r="J614" s="16">
        <v>2026</v>
      </c>
      <c r="K614" s="18" t="s">
        <v>239</v>
      </c>
      <c r="L614" s="16">
        <v>976</v>
      </c>
      <c r="M614" s="16" t="s">
        <v>2468</v>
      </c>
      <c r="N614" s="16" t="s">
        <v>2469</v>
      </c>
      <c r="O614" s="16" t="s">
        <v>1416</v>
      </c>
      <c r="P614" s="16"/>
    </row>
    <row r="615" ht="65" customHeight="1" spans="1:16">
      <c r="A615" s="12">
        <v>611</v>
      </c>
      <c r="B615" s="16" t="s">
        <v>20</v>
      </c>
      <c r="C615" s="16" t="s">
        <v>2470</v>
      </c>
      <c r="D615" s="16" t="s">
        <v>2471</v>
      </c>
      <c r="E615" s="16" t="s">
        <v>2472</v>
      </c>
      <c r="F615" s="17">
        <v>25</v>
      </c>
      <c r="G615" s="17">
        <v>25</v>
      </c>
      <c r="H615" s="17"/>
      <c r="I615" s="16" t="s">
        <v>24</v>
      </c>
      <c r="J615" s="16">
        <v>2026</v>
      </c>
      <c r="K615" s="18" t="s">
        <v>239</v>
      </c>
      <c r="L615" s="16">
        <v>50</v>
      </c>
      <c r="M615" s="16" t="s">
        <v>2473</v>
      </c>
      <c r="N615" s="16" t="s">
        <v>2474</v>
      </c>
      <c r="O615" s="16" t="s">
        <v>1416</v>
      </c>
      <c r="P615" s="16"/>
    </row>
    <row r="616" ht="82" customHeight="1" spans="1:16">
      <c r="A616" s="12">
        <v>612</v>
      </c>
      <c r="B616" s="16" t="s">
        <v>509</v>
      </c>
      <c r="C616" s="16" t="s">
        <v>1862</v>
      </c>
      <c r="D616" s="16" t="s">
        <v>2475</v>
      </c>
      <c r="E616" s="16" t="s">
        <v>2476</v>
      </c>
      <c r="F616" s="17">
        <v>35</v>
      </c>
      <c r="G616" s="17">
        <v>35</v>
      </c>
      <c r="H616" s="17"/>
      <c r="I616" s="16" t="s">
        <v>153</v>
      </c>
      <c r="J616" s="16">
        <v>2026</v>
      </c>
      <c r="K616" s="18" t="s">
        <v>239</v>
      </c>
      <c r="L616" s="16">
        <v>320</v>
      </c>
      <c r="M616" s="16" t="s">
        <v>2477</v>
      </c>
      <c r="N616" s="16" t="s">
        <v>2478</v>
      </c>
      <c r="O616" s="16" t="s">
        <v>1416</v>
      </c>
      <c r="P616" s="16"/>
    </row>
    <row r="617" ht="65" customHeight="1" spans="1:16">
      <c r="A617" s="12">
        <v>613</v>
      </c>
      <c r="B617" s="16" t="s">
        <v>509</v>
      </c>
      <c r="C617" s="16" t="s">
        <v>1862</v>
      </c>
      <c r="D617" s="16" t="s">
        <v>907</v>
      </c>
      <c r="E617" s="16" t="s">
        <v>2479</v>
      </c>
      <c r="F617" s="17">
        <v>25</v>
      </c>
      <c r="G617" s="17">
        <v>25</v>
      </c>
      <c r="H617" s="17"/>
      <c r="I617" s="16" t="s">
        <v>153</v>
      </c>
      <c r="J617" s="16">
        <v>2026</v>
      </c>
      <c r="K617" s="18" t="s">
        <v>239</v>
      </c>
      <c r="L617" s="16">
        <v>329</v>
      </c>
      <c r="M617" s="16" t="s">
        <v>2480</v>
      </c>
      <c r="N617" s="16" t="s">
        <v>2481</v>
      </c>
      <c r="O617" s="16" t="s">
        <v>1416</v>
      </c>
      <c r="P617" s="16"/>
    </row>
    <row r="618" ht="65" customHeight="1" spans="1:16">
      <c r="A618" s="12">
        <v>614</v>
      </c>
      <c r="B618" s="16" t="s">
        <v>509</v>
      </c>
      <c r="C618" s="16" t="s">
        <v>1862</v>
      </c>
      <c r="D618" s="16" t="s">
        <v>2482</v>
      </c>
      <c r="E618" s="16" t="s">
        <v>2483</v>
      </c>
      <c r="F618" s="17">
        <v>20</v>
      </c>
      <c r="G618" s="17">
        <v>20</v>
      </c>
      <c r="H618" s="17"/>
      <c r="I618" s="16" t="s">
        <v>153</v>
      </c>
      <c r="J618" s="16">
        <v>2026</v>
      </c>
      <c r="K618" s="18" t="s">
        <v>239</v>
      </c>
      <c r="L618" s="16">
        <v>180</v>
      </c>
      <c r="M618" s="16" t="s">
        <v>2484</v>
      </c>
      <c r="N618" s="16" t="s">
        <v>2485</v>
      </c>
      <c r="O618" s="16" t="s">
        <v>1416</v>
      </c>
      <c r="P618" s="16"/>
    </row>
    <row r="619" ht="65" customHeight="1" spans="1:16">
      <c r="A619" s="12">
        <v>615</v>
      </c>
      <c r="B619" s="16" t="s">
        <v>509</v>
      </c>
      <c r="C619" s="16" t="s">
        <v>1862</v>
      </c>
      <c r="D619" s="16" t="s">
        <v>237</v>
      </c>
      <c r="E619" s="16" t="s">
        <v>2486</v>
      </c>
      <c r="F619" s="17">
        <v>25</v>
      </c>
      <c r="G619" s="17">
        <v>25</v>
      </c>
      <c r="H619" s="17"/>
      <c r="I619" s="16" t="s">
        <v>153</v>
      </c>
      <c r="J619" s="16">
        <v>2026</v>
      </c>
      <c r="K619" s="18" t="s">
        <v>239</v>
      </c>
      <c r="L619" s="16">
        <v>318</v>
      </c>
      <c r="M619" s="16" t="s">
        <v>2487</v>
      </c>
      <c r="N619" s="16" t="s">
        <v>2488</v>
      </c>
      <c r="O619" s="16" t="s">
        <v>1416</v>
      </c>
      <c r="P619" s="16"/>
    </row>
    <row r="620" ht="65" customHeight="1" spans="1:16">
      <c r="A620" s="12">
        <v>616</v>
      </c>
      <c r="B620" s="16" t="s">
        <v>509</v>
      </c>
      <c r="C620" s="16" t="s">
        <v>1862</v>
      </c>
      <c r="D620" s="16" t="s">
        <v>1083</v>
      </c>
      <c r="E620" s="16" t="s">
        <v>2489</v>
      </c>
      <c r="F620" s="17">
        <v>25</v>
      </c>
      <c r="G620" s="17">
        <v>25</v>
      </c>
      <c r="H620" s="17"/>
      <c r="I620" s="16" t="s">
        <v>153</v>
      </c>
      <c r="J620" s="16">
        <v>2026</v>
      </c>
      <c r="K620" s="16" t="s">
        <v>239</v>
      </c>
      <c r="L620" s="16">
        <v>180</v>
      </c>
      <c r="M620" s="16" t="s">
        <v>2490</v>
      </c>
      <c r="N620" s="16" t="s">
        <v>2491</v>
      </c>
      <c r="O620" s="16" t="s">
        <v>1416</v>
      </c>
      <c r="P620" s="16"/>
    </row>
    <row r="621" ht="75" customHeight="1" spans="1:16">
      <c r="A621" s="12">
        <v>617</v>
      </c>
      <c r="B621" s="16" t="s">
        <v>509</v>
      </c>
      <c r="C621" s="16" t="s">
        <v>2492</v>
      </c>
      <c r="D621" s="16" t="s">
        <v>2493</v>
      </c>
      <c r="E621" s="16" t="s">
        <v>2494</v>
      </c>
      <c r="F621" s="17">
        <v>45</v>
      </c>
      <c r="G621" s="17">
        <v>45</v>
      </c>
      <c r="H621" s="17"/>
      <c r="I621" s="16" t="s">
        <v>153</v>
      </c>
      <c r="J621" s="16">
        <v>2026</v>
      </c>
      <c r="K621" s="18" t="s">
        <v>239</v>
      </c>
      <c r="L621" s="16">
        <v>455</v>
      </c>
      <c r="M621" s="16" t="s">
        <v>2495</v>
      </c>
      <c r="N621" s="16" t="s">
        <v>2496</v>
      </c>
      <c r="O621" s="16" t="s">
        <v>1416</v>
      </c>
      <c r="P621" s="16"/>
    </row>
    <row r="622" ht="82" customHeight="1" spans="1:16">
      <c r="A622" s="12">
        <v>618</v>
      </c>
      <c r="B622" s="16" t="s">
        <v>509</v>
      </c>
      <c r="C622" s="16" t="s">
        <v>1862</v>
      </c>
      <c r="D622" s="16" t="s">
        <v>2497</v>
      </c>
      <c r="E622" s="16" t="s">
        <v>2489</v>
      </c>
      <c r="F622" s="17">
        <v>20</v>
      </c>
      <c r="G622" s="17">
        <v>20</v>
      </c>
      <c r="H622" s="17"/>
      <c r="I622" s="16" t="s">
        <v>153</v>
      </c>
      <c r="J622" s="16">
        <v>2026</v>
      </c>
      <c r="K622" s="16" t="s">
        <v>239</v>
      </c>
      <c r="L622" s="16">
        <v>312</v>
      </c>
      <c r="M622" s="16" t="s">
        <v>2498</v>
      </c>
      <c r="N622" s="16" t="s">
        <v>2499</v>
      </c>
      <c r="O622" s="16" t="s">
        <v>1416</v>
      </c>
      <c r="P622" s="16"/>
    </row>
    <row r="623" ht="65" customHeight="1" spans="1:16">
      <c r="A623" s="12">
        <v>619</v>
      </c>
      <c r="B623" s="16" t="s">
        <v>509</v>
      </c>
      <c r="C623" s="16" t="s">
        <v>1862</v>
      </c>
      <c r="D623" s="16" t="s">
        <v>1195</v>
      </c>
      <c r="E623" s="16" t="s">
        <v>2500</v>
      </c>
      <c r="F623" s="17">
        <v>20</v>
      </c>
      <c r="G623" s="17">
        <v>20</v>
      </c>
      <c r="H623" s="17"/>
      <c r="I623" s="16" t="s">
        <v>153</v>
      </c>
      <c r="J623" s="16">
        <v>2025</v>
      </c>
      <c r="K623" s="18" t="s">
        <v>239</v>
      </c>
      <c r="L623" s="16">
        <v>200</v>
      </c>
      <c r="M623" s="16" t="s">
        <v>2501</v>
      </c>
      <c r="N623" s="16" t="s">
        <v>2502</v>
      </c>
      <c r="O623" s="16" t="s">
        <v>1416</v>
      </c>
      <c r="P623" s="16"/>
    </row>
    <row r="624" ht="74" customHeight="1" spans="1:16">
      <c r="A624" s="12">
        <v>620</v>
      </c>
      <c r="B624" s="16" t="s">
        <v>509</v>
      </c>
      <c r="C624" s="16" t="s">
        <v>2492</v>
      </c>
      <c r="D624" s="16" t="s">
        <v>242</v>
      </c>
      <c r="E624" s="16" t="s">
        <v>2503</v>
      </c>
      <c r="F624" s="17">
        <v>30</v>
      </c>
      <c r="G624" s="17">
        <v>30</v>
      </c>
      <c r="H624" s="17"/>
      <c r="I624" s="16" t="s">
        <v>153</v>
      </c>
      <c r="J624" s="16">
        <v>2026</v>
      </c>
      <c r="K624" s="18" t="s">
        <v>239</v>
      </c>
      <c r="L624" s="16">
        <v>152</v>
      </c>
      <c r="M624" s="16" t="s">
        <v>2504</v>
      </c>
      <c r="N624" s="16" t="s">
        <v>2505</v>
      </c>
      <c r="O624" s="16" t="s">
        <v>1416</v>
      </c>
      <c r="P624" s="16"/>
    </row>
    <row r="625" ht="65" customHeight="1" spans="1:16">
      <c r="A625" s="12">
        <v>621</v>
      </c>
      <c r="B625" s="16" t="s">
        <v>509</v>
      </c>
      <c r="C625" s="16" t="s">
        <v>2492</v>
      </c>
      <c r="D625" s="16" t="s">
        <v>2506</v>
      </c>
      <c r="E625" s="16" t="s">
        <v>2507</v>
      </c>
      <c r="F625" s="17">
        <v>20</v>
      </c>
      <c r="G625" s="17">
        <v>20</v>
      </c>
      <c r="H625" s="17"/>
      <c r="I625" s="16" t="s">
        <v>153</v>
      </c>
      <c r="J625" s="16">
        <v>2026</v>
      </c>
      <c r="K625" s="18" t="s">
        <v>239</v>
      </c>
      <c r="L625" s="16">
        <v>389</v>
      </c>
      <c r="M625" s="16" t="s">
        <v>2508</v>
      </c>
      <c r="N625" s="16" t="s">
        <v>2509</v>
      </c>
      <c r="O625" s="16" t="s">
        <v>1416</v>
      </c>
      <c r="P625" s="16"/>
    </row>
    <row r="626" ht="72" customHeight="1" spans="1:16">
      <c r="A626" s="12">
        <v>622</v>
      </c>
      <c r="B626" s="16" t="s">
        <v>20</v>
      </c>
      <c r="C626" s="16" t="s">
        <v>2510</v>
      </c>
      <c r="D626" s="16" t="s">
        <v>2511</v>
      </c>
      <c r="E626" s="16" t="s">
        <v>2512</v>
      </c>
      <c r="F626" s="17">
        <v>55</v>
      </c>
      <c r="G626" s="17">
        <v>55</v>
      </c>
      <c r="H626" s="17"/>
      <c r="I626" s="16" t="s">
        <v>24</v>
      </c>
      <c r="J626" s="16">
        <v>2026</v>
      </c>
      <c r="K626" s="18" t="s">
        <v>114</v>
      </c>
      <c r="L626" s="16">
        <v>780</v>
      </c>
      <c r="M626" s="16" t="s">
        <v>2513</v>
      </c>
      <c r="N626" s="16" t="s">
        <v>2514</v>
      </c>
      <c r="O626" s="16" t="s">
        <v>1416</v>
      </c>
      <c r="P626" s="16"/>
    </row>
    <row r="627" ht="72" customHeight="1" spans="1:16">
      <c r="A627" s="12">
        <v>623</v>
      </c>
      <c r="B627" s="16" t="s">
        <v>20</v>
      </c>
      <c r="C627" s="16" t="s">
        <v>2510</v>
      </c>
      <c r="D627" s="16" t="s">
        <v>2515</v>
      </c>
      <c r="E627" s="16" t="s">
        <v>2516</v>
      </c>
      <c r="F627" s="17">
        <v>40</v>
      </c>
      <c r="G627" s="17">
        <v>40</v>
      </c>
      <c r="H627" s="17"/>
      <c r="I627" s="16" t="s">
        <v>24</v>
      </c>
      <c r="J627" s="16">
        <v>2026</v>
      </c>
      <c r="K627" s="18" t="s">
        <v>114</v>
      </c>
      <c r="L627" s="16">
        <v>802</v>
      </c>
      <c r="M627" s="16" t="s">
        <v>2517</v>
      </c>
      <c r="N627" s="16" t="s">
        <v>2518</v>
      </c>
      <c r="O627" s="16" t="s">
        <v>1416</v>
      </c>
      <c r="P627" s="16"/>
    </row>
    <row r="628" ht="72" customHeight="1" spans="1:16">
      <c r="A628" s="12">
        <v>624</v>
      </c>
      <c r="B628" s="16" t="s">
        <v>509</v>
      </c>
      <c r="C628" s="16" t="s">
        <v>2519</v>
      </c>
      <c r="D628" s="16" t="s">
        <v>2520</v>
      </c>
      <c r="E628" s="16" t="s">
        <v>2521</v>
      </c>
      <c r="F628" s="17">
        <v>165</v>
      </c>
      <c r="G628" s="17">
        <v>165</v>
      </c>
      <c r="H628" s="17"/>
      <c r="I628" s="16" t="s">
        <v>24</v>
      </c>
      <c r="J628" s="16">
        <v>2026</v>
      </c>
      <c r="K628" s="18" t="s">
        <v>114</v>
      </c>
      <c r="L628" s="16">
        <v>1060</v>
      </c>
      <c r="M628" s="16" t="s">
        <v>2522</v>
      </c>
      <c r="N628" s="16" t="s">
        <v>2523</v>
      </c>
      <c r="O628" s="16" t="s">
        <v>1416</v>
      </c>
      <c r="P628" s="16"/>
    </row>
    <row r="629" ht="80" customHeight="1" spans="1:16">
      <c r="A629" s="12">
        <v>625</v>
      </c>
      <c r="B629" s="16" t="s">
        <v>20</v>
      </c>
      <c r="C629" s="16" t="s">
        <v>2510</v>
      </c>
      <c r="D629" s="16" t="s">
        <v>2524</v>
      </c>
      <c r="E629" s="16" t="s">
        <v>2525</v>
      </c>
      <c r="F629" s="17">
        <v>35</v>
      </c>
      <c r="G629" s="17">
        <v>35</v>
      </c>
      <c r="H629" s="17"/>
      <c r="I629" s="16" t="s">
        <v>24</v>
      </c>
      <c r="J629" s="16">
        <v>2026</v>
      </c>
      <c r="K629" s="18" t="s">
        <v>114</v>
      </c>
      <c r="L629" s="16">
        <v>1782</v>
      </c>
      <c r="M629" s="16" t="s">
        <v>2526</v>
      </c>
      <c r="N629" s="16" t="s">
        <v>2527</v>
      </c>
      <c r="O629" s="16" t="s">
        <v>1416</v>
      </c>
      <c r="P629" s="16"/>
    </row>
    <row r="630" ht="65" customHeight="1" spans="1:16">
      <c r="A630" s="12">
        <v>626</v>
      </c>
      <c r="B630" s="16" t="s">
        <v>509</v>
      </c>
      <c r="C630" s="16" t="s">
        <v>1862</v>
      </c>
      <c r="D630" s="16" t="s">
        <v>2520</v>
      </c>
      <c r="E630" s="16" t="s">
        <v>2528</v>
      </c>
      <c r="F630" s="17">
        <v>18</v>
      </c>
      <c r="G630" s="17">
        <v>18</v>
      </c>
      <c r="H630" s="17"/>
      <c r="I630" s="16" t="s">
        <v>1633</v>
      </c>
      <c r="J630" s="16">
        <v>2026</v>
      </c>
      <c r="K630" s="18" t="s">
        <v>114</v>
      </c>
      <c r="L630" s="16">
        <v>228</v>
      </c>
      <c r="M630" s="16" t="s">
        <v>2529</v>
      </c>
      <c r="N630" s="16" t="s">
        <v>2530</v>
      </c>
      <c r="O630" s="16" t="s">
        <v>1416</v>
      </c>
      <c r="P630" s="16"/>
    </row>
    <row r="631" ht="65" customHeight="1" spans="1:16">
      <c r="A631" s="12">
        <v>627</v>
      </c>
      <c r="B631" s="16" t="s">
        <v>509</v>
      </c>
      <c r="C631" s="16" t="s">
        <v>1862</v>
      </c>
      <c r="D631" s="16" t="s">
        <v>2531</v>
      </c>
      <c r="E631" s="16" t="s">
        <v>2532</v>
      </c>
      <c r="F631" s="17">
        <v>28</v>
      </c>
      <c r="G631" s="17">
        <v>28</v>
      </c>
      <c r="H631" s="17"/>
      <c r="I631" s="16" t="s">
        <v>1633</v>
      </c>
      <c r="J631" s="16">
        <v>2026</v>
      </c>
      <c r="K631" s="18" t="s">
        <v>114</v>
      </c>
      <c r="L631" s="16">
        <v>277</v>
      </c>
      <c r="M631" s="16" t="s">
        <v>2533</v>
      </c>
      <c r="N631" s="16" t="s">
        <v>2534</v>
      </c>
      <c r="O631" s="16" t="s">
        <v>1416</v>
      </c>
      <c r="P631" s="16"/>
    </row>
    <row r="632" ht="65" customHeight="1" spans="1:16">
      <c r="A632" s="12">
        <v>628</v>
      </c>
      <c r="B632" s="16" t="s">
        <v>20</v>
      </c>
      <c r="C632" s="16" t="s">
        <v>2510</v>
      </c>
      <c r="D632" s="16" t="s">
        <v>122</v>
      </c>
      <c r="E632" s="16" t="s">
        <v>2535</v>
      </c>
      <c r="F632" s="17">
        <v>5</v>
      </c>
      <c r="G632" s="17">
        <v>5</v>
      </c>
      <c r="H632" s="17"/>
      <c r="I632" s="16" t="s">
        <v>24</v>
      </c>
      <c r="J632" s="16">
        <v>2026</v>
      </c>
      <c r="K632" s="18" t="s">
        <v>114</v>
      </c>
      <c r="L632" s="16">
        <v>154</v>
      </c>
      <c r="M632" s="16" t="s">
        <v>2536</v>
      </c>
      <c r="N632" s="16" t="s">
        <v>2537</v>
      </c>
      <c r="O632" s="16" t="s">
        <v>1416</v>
      </c>
      <c r="P632" s="16"/>
    </row>
    <row r="633" ht="65" customHeight="1" spans="1:16">
      <c r="A633" s="12">
        <v>629</v>
      </c>
      <c r="B633" s="16" t="s">
        <v>509</v>
      </c>
      <c r="C633" s="16" t="s">
        <v>1862</v>
      </c>
      <c r="D633" s="16" t="s">
        <v>2538</v>
      </c>
      <c r="E633" s="16" t="s">
        <v>2539</v>
      </c>
      <c r="F633" s="17">
        <v>20</v>
      </c>
      <c r="G633" s="17">
        <v>20</v>
      </c>
      <c r="H633" s="17"/>
      <c r="I633" s="16" t="s">
        <v>1633</v>
      </c>
      <c r="J633" s="16">
        <v>2026</v>
      </c>
      <c r="K633" s="16" t="s">
        <v>114</v>
      </c>
      <c r="L633" s="16">
        <v>340</v>
      </c>
      <c r="M633" s="16" t="s">
        <v>2540</v>
      </c>
      <c r="N633" s="16" t="s">
        <v>2541</v>
      </c>
      <c r="O633" s="16" t="s">
        <v>1416</v>
      </c>
      <c r="P633" s="16"/>
    </row>
    <row r="634" ht="65" customHeight="1" spans="1:16">
      <c r="A634" s="12">
        <v>630</v>
      </c>
      <c r="B634" s="16" t="s">
        <v>509</v>
      </c>
      <c r="C634" s="16" t="s">
        <v>1862</v>
      </c>
      <c r="D634" s="16" t="s">
        <v>2542</v>
      </c>
      <c r="E634" s="16" t="s">
        <v>2543</v>
      </c>
      <c r="F634" s="17">
        <v>50</v>
      </c>
      <c r="G634" s="17">
        <v>50</v>
      </c>
      <c r="H634" s="17"/>
      <c r="I634" s="16" t="s">
        <v>1633</v>
      </c>
      <c r="J634" s="16">
        <v>2026</v>
      </c>
      <c r="K634" s="16" t="s">
        <v>114</v>
      </c>
      <c r="L634" s="16">
        <v>344</v>
      </c>
      <c r="M634" s="16" t="s">
        <v>2544</v>
      </c>
      <c r="N634" s="16" t="s">
        <v>2545</v>
      </c>
      <c r="O634" s="16" t="s">
        <v>1416</v>
      </c>
      <c r="P634" s="16"/>
    </row>
    <row r="635" ht="65" customHeight="1" spans="1:16">
      <c r="A635" s="12">
        <v>631</v>
      </c>
      <c r="B635" s="16" t="s">
        <v>509</v>
      </c>
      <c r="C635" s="16" t="s">
        <v>1862</v>
      </c>
      <c r="D635" s="16" t="s">
        <v>2546</v>
      </c>
      <c r="E635" s="16" t="s">
        <v>2547</v>
      </c>
      <c r="F635" s="17">
        <v>35</v>
      </c>
      <c r="G635" s="17">
        <v>35</v>
      </c>
      <c r="H635" s="17"/>
      <c r="I635" s="16" t="s">
        <v>1633</v>
      </c>
      <c r="J635" s="16">
        <v>2026</v>
      </c>
      <c r="K635" s="18" t="s">
        <v>114</v>
      </c>
      <c r="L635" s="16">
        <v>68</v>
      </c>
      <c r="M635" s="16" t="s">
        <v>2548</v>
      </c>
      <c r="N635" s="16" t="s">
        <v>2549</v>
      </c>
      <c r="O635" s="16" t="s">
        <v>1416</v>
      </c>
      <c r="P635" s="16"/>
    </row>
    <row r="636" ht="65" customHeight="1" spans="1:16">
      <c r="A636" s="12">
        <v>632</v>
      </c>
      <c r="B636" s="16" t="s">
        <v>20</v>
      </c>
      <c r="C636" s="16" t="s">
        <v>2550</v>
      </c>
      <c r="D636" s="16" t="s">
        <v>2551</v>
      </c>
      <c r="E636" s="16" t="s">
        <v>2552</v>
      </c>
      <c r="F636" s="17">
        <v>280</v>
      </c>
      <c r="G636" s="17">
        <v>280</v>
      </c>
      <c r="H636" s="17"/>
      <c r="I636" s="16" t="s">
        <v>24</v>
      </c>
      <c r="J636" s="16">
        <v>2026</v>
      </c>
      <c r="K636" s="16" t="s">
        <v>225</v>
      </c>
      <c r="L636" s="16">
        <v>1058</v>
      </c>
      <c r="M636" s="16" t="s">
        <v>2553</v>
      </c>
      <c r="N636" s="16"/>
      <c r="O636" s="16" t="s">
        <v>1416</v>
      </c>
      <c r="P636" s="16"/>
    </row>
    <row r="637" ht="83" customHeight="1" spans="1:16">
      <c r="A637" s="12">
        <v>633</v>
      </c>
      <c r="B637" s="16" t="s">
        <v>509</v>
      </c>
      <c r="C637" s="16" t="s">
        <v>2554</v>
      </c>
      <c r="D637" s="16" t="s">
        <v>2555</v>
      </c>
      <c r="E637" s="16" t="s">
        <v>2556</v>
      </c>
      <c r="F637" s="17">
        <v>20</v>
      </c>
      <c r="G637" s="17">
        <v>20</v>
      </c>
      <c r="H637" s="17"/>
      <c r="I637" s="16" t="s">
        <v>24</v>
      </c>
      <c r="J637" s="16">
        <v>2026</v>
      </c>
      <c r="K637" s="16" t="s">
        <v>389</v>
      </c>
      <c r="L637" s="16">
        <v>3500</v>
      </c>
      <c r="M637" s="16" t="s">
        <v>2557</v>
      </c>
      <c r="N637" s="16" t="s">
        <v>2558</v>
      </c>
      <c r="O637" s="16" t="s">
        <v>1416</v>
      </c>
      <c r="P637" s="16"/>
    </row>
    <row r="638" ht="83" customHeight="1" spans="1:16">
      <c r="A638" s="12">
        <v>634</v>
      </c>
      <c r="B638" s="16" t="s">
        <v>509</v>
      </c>
      <c r="C638" s="16" t="s">
        <v>2559</v>
      </c>
      <c r="D638" s="16" t="s">
        <v>2555</v>
      </c>
      <c r="E638" s="16" t="s">
        <v>2560</v>
      </c>
      <c r="F638" s="17">
        <v>30</v>
      </c>
      <c r="G638" s="17">
        <v>30</v>
      </c>
      <c r="H638" s="17"/>
      <c r="I638" s="16" t="s">
        <v>288</v>
      </c>
      <c r="J638" s="16">
        <v>2026</v>
      </c>
      <c r="K638" s="16" t="s">
        <v>389</v>
      </c>
      <c r="L638" s="16">
        <v>150</v>
      </c>
      <c r="M638" s="16" t="s">
        <v>2561</v>
      </c>
      <c r="N638" s="16" t="s">
        <v>2562</v>
      </c>
      <c r="O638" s="16" t="s">
        <v>1416</v>
      </c>
      <c r="P638" s="16"/>
    </row>
    <row r="639" ht="83" customHeight="1" spans="1:16">
      <c r="A639" s="12">
        <v>635</v>
      </c>
      <c r="B639" s="16" t="s">
        <v>509</v>
      </c>
      <c r="C639" s="16" t="s">
        <v>2559</v>
      </c>
      <c r="D639" s="16" t="s">
        <v>2563</v>
      </c>
      <c r="E639" s="16" t="s">
        <v>2564</v>
      </c>
      <c r="F639" s="17">
        <v>12</v>
      </c>
      <c r="G639" s="17">
        <v>12</v>
      </c>
      <c r="H639" s="17"/>
      <c r="I639" s="16" t="s">
        <v>288</v>
      </c>
      <c r="J639" s="16">
        <v>2026</v>
      </c>
      <c r="K639" s="18" t="s">
        <v>389</v>
      </c>
      <c r="L639" s="16" t="s">
        <v>1072</v>
      </c>
      <c r="M639" s="16" t="s">
        <v>2565</v>
      </c>
      <c r="N639" s="16" t="s">
        <v>2566</v>
      </c>
      <c r="O639" s="16" t="s">
        <v>1416</v>
      </c>
      <c r="P639" s="16"/>
    </row>
    <row r="640" ht="83" customHeight="1" spans="1:16">
      <c r="A640" s="12">
        <v>636</v>
      </c>
      <c r="B640" s="16" t="s">
        <v>509</v>
      </c>
      <c r="C640" s="16" t="s">
        <v>2567</v>
      </c>
      <c r="D640" s="16" t="s">
        <v>2568</v>
      </c>
      <c r="E640" s="16" t="s">
        <v>2569</v>
      </c>
      <c r="F640" s="17">
        <v>176.4</v>
      </c>
      <c r="G640" s="17">
        <v>176.4</v>
      </c>
      <c r="H640" s="17"/>
      <c r="I640" s="16" t="s">
        <v>24</v>
      </c>
      <c r="J640" s="16">
        <v>2026</v>
      </c>
      <c r="K640" s="16" t="s">
        <v>389</v>
      </c>
      <c r="L640" s="16">
        <v>643</v>
      </c>
      <c r="M640" s="16" t="s">
        <v>2570</v>
      </c>
      <c r="N640" s="16" t="s">
        <v>2571</v>
      </c>
      <c r="O640" s="16" t="s">
        <v>1416</v>
      </c>
      <c r="P640" s="16"/>
    </row>
    <row r="641" ht="65" customHeight="1" spans="1:16">
      <c r="A641" s="12">
        <v>637</v>
      </c>
      <c r="B641" s="16" t="s">
        <v>509</v>
      </c>
      <c r="C641" s="16" t="s">
        <v>2572</v>
      </c>
      <c r="D641" s="16" t="s">
        <v>1094</v>
      </c>
      <c r="E641" s="16" t="s">
        <v>2573</v>
      </c>
      <c r="F641" s="17">
        <v>20</v>
      </c>
      <c r="G641" s="17">
        <v>20</v>
      </c>
      <c r="H641" s="17"/>
      <c r="I641" s="16" t="s">
        <v>253</v>
      </c>
      <c r="J641" s="16">
        <v>2026</v>
      </c>
      <c r="K641" s="18" t="s">
        <v>389</v>
      </c>
      <c r="L641" s="16">
        <v>112</v>
      </c>
      <c r="M641" s="16" t="s">
        <v>2574</v>
      </c>
      <c r="N641" s="16" t="s">
        <v>2575</v>
      </c>
      <c r="O641" s="16" t="s">
        <v>1416</v>
      </c>
      <c r="P641" s="16"/>
    </row>
    <row r="642" ht="65" customHeight="1" spans="1:16">
      <c r="A642" s="12">
        <v>638</v>
      </c>
      <c r="B642" s="16" t="s">
        <v>509</v>
      </c>
      <c r="C642" s="16" t="s">
        <v>2572</v>
      </c>
      <c r="D642" s="16" t="s">
        <v>1094</v>
      </c>
      <c r="E642" s="16" t="s">
        <v>2576</v>
      </c>
      <c r="F642" s="17">
        <v>31</v>
      </c>
      <c r="G642" s="17">
        <v>31</v>
      </c>
      <c r="H642" s="17"/>
      <c r="I642" s="16" t="s">
        <v>253</v>
      </c>
      <c r="J642" s="16">
        <v>2026</v>
      </c>
      <c r="K642" s="18" t="s">
        <v>389</v>
      </c>
      <c r="L642" s="16">
        <v>75</v>
      </c>
      <c r="M642" s="16" t="s">
        <v>2577</v>
      </c>
      <c r="N642" s="16" t="s">
        <v>2578</v>
      </c>
      <c r="O642" s="16" t="s">
        <v>1416</v>
      </c>
      <c r="P642" s="16"/>
    </row>
    <row r="643" ht="95" customHeight="1" spans="1:16">
      <c r="A643" s="12">
        <v>639</v>
      </c>
      <c r="B643" s="16" t="s">
        <v>509</v>
      </c>
      <c r="C643" s="16" t="s">
        <v>2559</v>
      </c>
      <c r="D643" s="16" t="s">
        <v>2579</v>
      </c>
      <c r="E643" s="16" t="s">
        <v>2580</v>
      </c>
      <c r="F643" s="17">
        <v>30</v>
      </c>
      <c r="G643" s="17">
        <v>30</v>
      </c>
      <c r="H643" s="17"/>
      <c r="I643" s="16" t="s">
        <v>2581</v>
      </c>
      <c r="J643" s="16">
        <v>2026</v>
      </c>
      <c r="K643" s="16" t="s">
        <v>281</v>
      </c>
      <c r="L643" s="16">
        <v>204</v>
      </c>
      <c r="M643" s="16" t="s">
        <v>2582</v>
      </c>
      <c r="N643" s="16" t="s">
        <v>2583</v>
      </c>
      <c r="O643" s="16" t="s">
        <v>1416</v>
      </c>
      <c r="P643" s="16"/>
    </row>
    <row r="644" ht="95" customHeight="1" spans="1:16">
      <c r="A644" s="12">
        <v>640</v>
      </c>
      <c r="B644" s="16" t="s">
        <v>509</v>
      </c>
      <c r="C644" s="16" t="s">
        <v>2559</v>
      </c>
      <c r="D644" s="16" t="s">
        <v>2579</v>
      </c>
      <c r="E644" s="16" t="s">
        <v>2584</v>
      </c>
      <c r="F644" s="17">
        <v>35</v>
      </c>
      <c r="G644" s="17">
        <v>35</v>
      </c>
      <c r="H644" s="17"/>
      <c r="I644" s="16" t="s">
        <v>2581</v>
      </c>
      <c r="J644" s="16">
        <v>2026</v>
      </c>
      <c r="K644" s="16" t="s">
        <v>281</v>
      </c>
      <c r="L644" s="16">
        <v>210</v>
      </c>
      <c r="M644" s="16" t="s">
        <v>2585</v>
      </c>
      <c r="N644" s="16" t="s">
        <v>2586</v>
      </c>
      <c r="O644" s="16" t="s">
        <v>1416</v>
      </c>
      <c r="P644" s="16"/>
    </row>
    <row r="645" ht="106" customHeight="1" spans="1:16">
      <c r="A645" s="12">
        <v>641</v>
      </c>
      <c r="B645" s="16" t="s">
        <v>509</v>
      </c>
      <c r="C645" s="16" t="s">
        <v>2554</v>
      </c>
      <c r="D645" s="16" t="s">
        <v>2579</v>
      </c>
      <c r="E645" s="16" t="s">
        <v>2587</v>
      </c>
      <c r="F645" s="17">
        <v>20</v>
      </c>
      <c r="G645" s="17">
        <v>20</v>
      </c>
      <c r="H645" s="17"/>
      <c r="I645" s="16" t="s">
        <v>24</v>
      </c>
      <c r="J645" s="16">
        <v>2026</v>
      </c>
      <c r="K645" s="16" t="s">
        <v>281</v>
      </c>
      <c r="L645" s="16">
        <v>160</v>
      </c>
      <c r="M645" s="16" t="s">
        <v>2588</v>
      </c>
      <c r="N645" s="16" t="s">
        <v>2589</v>
      </c>
      <c r="O645" s="16" t="s">
        <v>1416</v>
      </c>
      <c r="P645" s="16"/>
    </row>
    <row r="646" ht="65" customHeight="1" spans="1:16">
      <c r="A646" s="12">
        <v>642</v>
      </c>
      <c r="B646" s="16" t="s">
        <v>509</v>
      </c>
      <c r="C646" s="16" t="s">
        <v>1539</v>
      </c>
      <c r="D646" s="16" t="s">
        <v>2590</v>
      </c>
      <c r="E646" s="16" t="s">
        <v>2591</v>
      </c>
      <c r="F646" s="17">
        <v>26</v>
      </c>
      <c r="G646" s="17">
        <v>26</v>
      </c>
      <c r="H646" s="17"/>
      <c r="I646" s="16" t="s">
        <v>288</v>
      </c>
      <c r="J646" s="16" t="s">
        <v>1349</v>
      </c>
      <c r="K646" s="16" t="s">
        <v>25</v>
      </c>
      <c r="L646" s="16">
        <v>76</v>
      </c>
      <c r="M646" s="16" t="s">
        <v>2592</v>
      </c>
      <c r="N646" s="16" t="s">
        <v>2593</v>
      </c>
      <c r="O646" s="16" t="s">
        <v>1416</v>
      </c>
      <c r="P646" s="16"/>
    </row>
    <row r="647" ht="65" customHeight="1" spans="1:16">
      <c r="A647" s="12">
        <v>643</v>
      </c>
      <c r="B647" s="16" t="s">
        <v>509</v>
      </c>
      <c r="C647" s="16" t="s">
        <v>1539</v>
      </c>
      <c r="D647" s="16" t="s">
        <v>2594</v>
      </c>
      <c r="E647" s="16" t="s">
        <v>2595</v>
      </c>
      <c r="F647" s="17">
        <v>28</v>
      </c>
      <c r="G647" s="17">
        <v>28</v>
      </c>
      <c r="H647" s="17"/>
      <c r="I647" s="16" t="s">
        <v>288</v>
      </c>
      <c r="J647" s="16" t="s">
        <v>1349</v>
      </c>
      <c r="K647" s="16" t="s">
        <v>25</v>
      </c>
      <c r="L647" s="16">
        <v>165</v>
      </c>
      <c r="M647" s="16" t="s">
        <v>2596</v>
      </c>
      <c r="N647" s="16" t="s">
        <v>2597</v>
      </c>
      <c r="O647" s="16" t="s">
        <v>1416</v>
      </c>
      <c r="P647" s="16"/>
    </row>
    <row r="648" ht="65" customHeight="1" spans="1:16">
      <c r="A648" s="12">
        <v>644</v>
      </c>
      <c r="B648" s="16" t="s">
        <v>509</v>
      </c>
      <c r="C648" s="16" t="s">
        <v>1539</v>
      </c>
      <c r="D648" s="16" t="s">
        <v>22</v>
      </c>
      <c r="E648" s="16" t="s">
        <v>2598</v>
      </c>
      <c r="F648" s="17">
        <v>22</v>
      </c>
      <c r="G648" s="17">
        <v>22</v>
      </c>
      <c r="H648" s="17"/>
      <c r="I648" s="16" t="s">
        <v>288</v>
      </c>
      <c r="J648" s="16" t="s">
        <v>1349</v>
      </c>
      <c r="K648" s="16" t="s">
        <v>25</v>
      </c>
      <c r="L648" s="16">
        <v>89</v>
      </c>
      <c r="M648" s="16" t="s">
        <v>2599</v>
      </c>
      <c r="N648" s="16" t="s">
        <v>2600</v>
      </c>
      <c r="O648" s="16" t="s">
        <v>1416</v>
      </c>
      <c r="P648" s="16"/>
    </row>
    <row r="649" ht="65" customHeight="1" spans="1:16">
      <c r="A649" s="12">
        <v>645</v>
      </c>
      <c r="B649" s="16" t="s">
        <v>509</v>
      </c>
      <c r="C649" s="16" t="s">
        <v>1539</v>
      </c>
      <c r="D649" s="16" t="s">
        <v>2601</v>
      </c>
      <c r="E649" s="16" t="s">
        <v>2602</v>
      </c>
      <c r="F649" s="17">
        <v>25</v>
      </c>
      <c r="G649" s="17">
        <v>25</v>
      </c>
      <c r="H649" s="17"/>
      <c r="I649" s="16" t="s">
        <v>288</v>
      </c>
      <c r="J649" s="16" t="s">
        <v>1349</v>
      </c>
      <c r="K649" s="16" t="s">
        <v>25</v>
      </c>
      <c r="L649" s="16">
        <v>165</v>
      </c>
      <c r="M649" s="16" t="s">
        <v>2603</v>
      </c>
      <c r="N649" s="16" t="s">
        <v>2604</v>
      </c>
      <c r="O649" s="16" t="s">
        <v>1416</v>
      </c>
      <c r="P649" s="16"/>
    </row>
    <row r="650" ht="65" customHeight="1" spans="1:16">
      <c r="A650" s="12">
        <v>646</v>
      </c>
      <c r="B650" s="16" t="s">
        <v>20</v>
      </c>
      <c r="C650" s="16" t="s">
        <v>2016</v>
      </c>
      <c r="D650" s="16" t="s">
        <v>2605</v>
      </c>
      <c r="E650" s="16" t="s">
        <v>2606</v>
      </c>
      <c r="F650" s="17">
        <v>16</v>
      </c>
      <c r="G650" s="17">
        <v>16</v>
      </c>
      <c r="H650" s="17"/>
      <c r="I650" s="16" t="s">
        <v>2019</v>
      </c>
      <c r="J650" s="16" t="s">
        <v>1349</v>
      </c>
      <c r="K650" s="16" t="s">
        <v>25</v>
      </c>
      <c r="L650" s="16">
        <v>710</v>
      </c>
      <c r="M650" s="16" t="s">
        <v>2607</v>
      </c>
      <c r="N650" s="16" t="s">
        <v>2608</v>
      </c>
      <c r="O650" s="16" t="s">
        <v>1416</v>
      </c>
      <c r="P650" s="16"/>
    </row>
    <row r="651" ht="65" customHeight="1" spans="1:16">
      <c r="A651" s="12">
        <v>647</v>
      </c>
      <c r="B651" s="16" t="s">
        <v>20</v>
      </c>
      <c r="C651" s="16" t="s">
        <v>2016</v>
      </c>
      <c r="D651" s="16" t="s">
        <v>2609</v>
      </c>
      <c r="E651" s="16" t="s">
        <v>2610</v>
      </c>
      <c r="F651" s="17">
        <v>22</v>
      </c>
      <c r="G651" s="17">
        <v>22</v>
      </c>
      <c r="H651" s="17"/>
      <c r="I651" s="16" t="s">
        <v>2019</v>
      </c>
      <c r="J651" s="16" t="s">
        <v>1349</v>
      </c>
      <c r="K651" s="16" t="s">
        <v>25</v>
      </c>
      <c r="L651" s="16">
        <v>423</v>
      </c>
      <c r="M651" s="16" t="s">
        <v>2611</v>
      </c>
      <c r="N651" s="16" t="s">
        <v>2021</v>
      </c>
      <c r="O651" s="16" t="s">
        <v>1416</v>
      </c>
      <c r="P651" s="16"/>
    </row>
    <row r="652" ht="65" customHeight="1" spans="1:16">
      <c r="A652" s="12">
        <v>648</v>
      </c>
      <c r="B652" s="16" t="s">
        <v>509</v>
      </c>
      <c r="C652" s="16" t="s">
        <v>1539</v>
      </c>
      <c r="D652" s="16" t="s">
        <v>2612</v>
      </c>
      <c r="E652" s="16" t="s">
        <v>2613</v>
      </c>
      <c r="F652" s="17">
        <v>25</v>
      </c>
      <c r="G652" s="17">
        <v>25</v>
      </c>
      <c r="H652" s="17"/>
      <c r="I652" s="16" t="s">
        <v>288</v>
      </c>
      <c r="J652" s="16" t="s">
        <v>1349</v>
      </c>
      <c r="K652" s="16" t="s">
        <v>25</v>
      </c>
      <c r="L652" s="16">
        <v>167</v>
      </c>
      <c r="M652" s="16" t="s">
        <v>2614</v>
      </c>
      <c r="N652" s="16" t="s">
        <v>2615</v>
      </c>
      <c r="O652" s="16" t="s">
        <v>1416</v>
      </c>
      <c r="P652" s="16"/>
    </row>
    <row r="653" ht="65" customHeight="1" spans="1:16">
      <c r="A653" s="12">
        <v>649</v>
      </c>
      <c r="B653" s="16" t="s">
        <v>509</v>
      </c>
      <c r="C653" s="16" t="s">
        <v>1539</v>
      </c>
      <c r="D653" s="16" t="s">
        <v>2616</v>
      </c>
      <c r="E653" s="16" t="s">
        <v>2617</v>
      </c>
      <c r="F653" s="17">
        <v>23</v>
      </c>
      <c r="G653" s="17">
        <v>23</v>
      </c>
      <c r="H653" s="17"/>
      <c r="I653" s="16" t="s">
        <v>288</v>
      </c>
      <c r="J653" s="16" t="s">
        <v>1349</v>
      </c>
      <c r="K653" s="16" t="s">
        <v>25</v>
      </c>
      <c r="L653" s="16">
        <v>112</v>
      </c>
      <c r="M653" s="16" t="s">
        <v>2618</v>
      </c>
      <c r="N653" s="16" t="s">
        <v>2619</v>
      </c>
      <c r="O653" s="16" t="s">
        <v>1416</v>
      </c>
      <c r="P653" s="16"/>
    </row>
    <row r="654" ht="65" customHeight="1" spans="1:16">
      <c r="A654" s="12">
        <v>650</v>
      </c>
      <c r="B654" s="16" t="s">
        <v>20</v>
      </c>
      <c r="C654" s="16" t="s">
        <v>2016</v>
      </c>
      <c r="D654" s="16" t="s">
        <v>2620</v>
      </c>
      <c r="E654" s="16" t="s">
        <v>2621</v>
      </c>
      <c r="F654" s="17">
        <v>19</v>
      </c>
      <c r="G654" s="17">
        <v>19</v>
      </c>
      <c r="H654" s="17"/>
      <c r="I654" s="16" t="s">
        <v>2019</v>
      </c>
      <c r="J654" s="16" t="s">
        <v>1349</v>
      </c>
      <c r="K654" s="16" t="s">
        <v>25</v>
      </c>
      <c r="L654" s="16">
        <v>179</v>
      </c>
      <c r="M654" s="16" t="s">
        <v>2622</v>
      </c>
      <c r="N654" s="16" t="s">
        <v>2021</v>
      </c>
      <c r="O654" s="16" t="s">
        <v>1416</v>
      </c>
      <c r="P654" s="16"/>
    </row>
    <row r="655" ht="65" customHeight="1" spans="1:16">
      <c r="A655" s="12">
        <v>651</v>
      </c>
      <c r="B655" s="16" t="s">
        <v>509</v>
      </c>
      <c r="C655" s="16" t="s">
        <v>1539</v>
      </c>
      <c r="D655" s="16" t="s">
        <v>36</v>
      </c>
      <c r="E655" s="16" t="s">
        <v>2623</v>
      </c>
      <c r="F655" s="17">
        <v>26</v>
      </c>
      <c r="G655" s="17">
        <v>26</v>
      </c>
      <c r="H655" s="17"/>
      <c r="I655" s="16" t="s">
        <v>288</v>
      </c>
      <c r="J655" s="16" t="s">
        <v>1349</v>
      </c>
      <c r="K655" s="16" t="s">
        <v>25</v>
      </c>
      <c r="L655" s="16">
        <v>112</v>
      </c>
      <c r="M655" s="16" t="s">
        <v>2624</v>
      </c>
      <c r="N655" s="16" t="s">
        <v>2625</v>
      </c>
      <c r="O655" s="16" t="s">
        <v>1416</v>
      </c>
      <c r="P655" s="16"/>
    </row>
    <row r="656" ht="65" customHeight="1" spans="1:16">
      <c r="A656" s="12">
        <v>652</v>
      </c>
      <c r="B656" s="16" t="s">
        <v>20</v>
      </c>
      <c r="C656" s="16" t="s">
        <v>1724</v>
      </c>
      <c r="D656" s="16" t="s">
        <v>2626</v>
      </c>
      <c r="E656" s="16" t="s">
        <v>2627</v>
      </c>
      <c r="F656" s="17">
        <v>30</v>
      </c>
      <c r="G656" s="17">
        <v>30</v>
      </c>
      <c r="H656" s="17"/>
      <c r="I656" s="16" t="s">
        <v>541</v>
      </c>
      <c r="J656" s="16" t="s">
        <v>1349</v>
      </c>
      <c r="K656" s="16" t="s">
        <v>480</v>
      </c>
      <c r="L656" s="16">
        <v>1600</v>
      </c>
      <c r="M656" s="16" t="s">
        <v>2628</v>
      </c>
      <c r="N656" s="16" t="s">
        <v>2629</v>
      </c>
      <c r="O656" s="16" t="s">
        <v>1416</v>
      </c>
      <c r="P656" s="16"/>
    </row>
    <row r="657" ht="65" customHeight="1" spans="1:16">
      <c r="A657" s="12">
        <v>653</v>
      </c>
      <c r="B657" s="16" t="s">
        <v>20</v>
      </c>
      <c r="C657" s="16" t="s">
        <v>1724</v>
      </c>
      <c r="D657" s="16" t="s">
        <v>2630</v>
      </c>
      <c r="E657" s="16" t="s">
        <v>2631</v>
      </c>
      <c r="F657" s="17">
        <v>35</v>
      </c>
      <c r="G657" s="17">
        <v>35</v>
      </c>
      <c r="H657" s="17"/>
      <c r="I657" s="16" t="s">
        <v>541</v>
      </c>
      <c r="J657" s="16" t="s">
        <v>1349</v>
      </c>
      <c r="K657" s="16" t="s">
        <v>480</v>
      </c>
      <c r="L657" s="16">
        <v>718</v>
      </c>
      <c r="M657" s="16" t="s">
        <v>2632</v>
      </c>
      <c r="N657" s="16" t="s">
        <v>2633</v>
      </c>
      <c r="O657" s="16" t="s">
        <v>1416</v>
      </c>
      <c r="P657" s="16"/>
    </row>
    <row r="658" ht="65" customHeight="1" spans="1:16">
      <c r="A658" s="12">
        <v>654</v>
      </c>
      <c r="B658" s="16" t="s">
        <v>20</v>
      </c>
      <c r="C658" s="16" t="s">
        <v>1724</v>
      </c>
      <c r="D658" s="16" t="s">
        <v>2634</v>
      </c>
      <c r="E658" s="16" t="s">
        <v>2635</v>
      </c>
      <c r="F658" s="17">
        <v>38</v>
      </c>
      <c r="G658" s="17">
        <v>38</v>
      </c>
      <c r="H658" s="17"/>
      <c r="I658" s="16" t="s">
        <v>541</v>
      </c>
      <c r="J658" s="16" t="s">
        <v>1349</v>
      </c>
      <c r="K658" s="16" t="s">
        <v>480</v>
      </c>
      <c r="L658" s="16">
        <v>1150</v>
      </c>
      <c r="M658" s="16" t="s">
        <v>2636</v>
      </c>
      <c r="N658" s="16" t="s">
        <v>2637</v>
      </c>
      <c r="O658" s="16" t="s">
        <v>1416</v>
      </c>
      <c r="P658" s="16"/>
    </row>
    <row r="659" ht="65" customHeight="1" spans="1:16">
      <c r="A659" s="12">
        <v>655</v>
      </c>
      <c r="B659" s="16" t="s">
        <v>20</v>
      </c>
      <c r="C659" s="16" t="s">
        <v>1724</v>
      </c>
      <c r="D659" s="16" t="s">
        <v>2638</v>
      </c>
      <c r="E659" s="16" t="s">
        <v>2639</v>
      </c>
      <c r="F659" s="17">
        <v>20</v>
      </c>
      <c r="G659" s="17">
        <v>20</v>
      </c>
      <c r="H659" s="17"/>
      <c r="I659" s="16" t="s">
        <v>541</v>
      </c>
      <c r="J659" s="16" t="s">
        <v>2640</v>
      </c>
      <c r="K659" s="16" t="s">
        <v>480</v>
      </c>
      <c r="L659" s="16">
        <v>293</v>
      </c>
      <c r="M659" s="16" t="s">
        <v>2641</v>
      </c>
      <c r="N659" s="16" t="s">
        <v>2642</v>
      </c>
      <c r="O659" s="16" t="s">
        <v>1416</v>
      </c>
      <c r="P659" s="16"/>
    </row>
    <row r="660" ht="75" customHeight="1" spans="1:16">
      <c r="A660" s="12">
        <v>656</v>
      </c>
      <c r="B660" s="16" t="s">
        <v>509</v>
      </c>
      <c r="C660" s="16" t="s">
        <v>2643</v>
      </c>
      <c r="D660" s="16" t="s">
        <v>2644</v>
      </c>
      <c r="E660" s="16" t="s">
        <v>2645</v>
      </c>
      <c r="F660" s="17">
        <v>16</v>
      </c>
      <c r="G660" s="17">
        <v>16</v>
      </c>
      <c r="H660" s="17"/>
      <c r="I660" s="16" t="s">
        <v>24</v>
      </c>
      <c r="J660" s="16" t="s">
        <v>1349</v>
      </c>
      <c r="K660" s="16" t="s">
        <v>480</v>
      </c>
      <c r="L660" s="16">
        <v>1420</v>
      </c>
      <c r="M660" s="16" t="s">
        <v>2646</v>
      </c>
      <c r="N660" s="16" t="s">
        <v>2647</v>
      </c>
      <c r="O660" s="16" t="s">
        <v>1416</v>
      </c>
      <c r="P660" s="16"/>
    </row>
    <row r="661" ht="65" customHeight="1" spans="1:16">
      <c r="A661" s="12">
        <v>657</v>
      </c>
      <c r="B661" s="16" t="s">
        <v>509</v>
      </c>
      <c r="C661" s="16" t="s">
        <v>1985</v>
      </c>
      <c r="D661" s="16" t="s">
        <v>2648</v>
      </c>
      <c r="E661" s="16" t="s">
        <v>2649</v>
      </c>
      <c r="F661" s="17">
        <v>46</v>
      </c>
      <c r="G661" s="17">
        <v>46</v>
      </c>
      <c r="H661" s="17"/>
      <c r="I661" s="16" t="s">
        <v>43</v>
      </c>
      <c r="J661" s="16" t="s">
        <v>1349</v>
      </c>
      <c r="K661" s="18" t="s">
        <v>480</v>
      </c>
      <c r="L661" s="16">
        <v>138</v>
      </c>
      <c r="M661" s="16" t="s">
        <v>2650</v>
      </c>
      <c r="N661" s="16" t="s">
        <v>2651</v>
      </c>
      <c r="O661" s="16" t="s">
        <v>1416</v>
      </c>
      <c r="P661" s="16"/>
    </row>
    <row r="662" ht="65" customHeight="1" spans="1:16">
      <c r="A662" s="12">
        <v>658</v>
      </c>
      <c r="B662" s="16" t="s">
        <v>509</v>
      </c>
      <c r="C662" s="16" t="s">
        <v>2652</v>
      </c>
      <c r="D662" s="16" t="s">
        <v>2653</v>
      </c>
      <c r="E662" s="16" t="s">
        <v>2654</v>
      </c>
      <c r="F662" s="17">
        <v>20</v>
      </c>
      <c r="G662" s="17">
        <v>20</v>
      </c>
      <c r="H662" s="17"/>
      <c r="I662" s="16" t="s">
        <v>43</v>
      </c>
      <c r="J662" s="16" t="s">
        <v>1349</v>
      </c>
      <c r="K662" s="18" t="s">
        <v>480</v>
      </c>
      <c r="L662" s="16" t="s">
        <v>2655</v>
      </c>
      <c r="M662" s="16" t="s">
        <v>2656</v>
      </c>
      <c r="N662" s="16" t="s">
        <v>2657</v>
      </c>
      <c r="O662" s="16" t="s">
        <v>1416</v>
      </c>
      <c r="P662" s="16"/>
    </row>
    <row r="663" ht="65" customHeight="1" spans="1:16">
      <c r="A663" s="12">
        <v>659</v>
      </c>
      <c r="B663" s="16" t="s">
        <v>509</v>
      </c>
      <c r="C663" s="16" t="s">
        <v>1985</v>
      </c>
      <c r="D663" s="16" t="s">
        <v>2648</v>
      </c>
      <c r="E663" s="16" t="s">
        <v>2658</v>
      </c>
      <c r="F663" s="17">
        <v>36</v>
      </c>
      <c r="G663" s="17">
        <v>36</v>
      </c>
      <c r="H663" s="17"/>
      <c r="I663" s="16" t="s">
        <v>43</v>
      </c>
      <c r="J663" s="16" t="s">
        <v>1349</v>
      </c>
      <c r="K663" s="18" t="s">
        <v>480</v>
      </c>
      <c r="L663" s="16">
        <v>132</v>
      </c>
      <c r="M663" s="16" t="s">
        <v>2659</v>
      </c>
      <c r="N663" s="16" t="s">
        <v>2660</v>
      </c>
      <c r="O663" s="16" t="s">
        <v>1416</v>
      </c>
      <c r="P663" s="16"/>
    </row>
    <row r="664" ht="65" customHeight="1" spans="1:16">
      <c r="A664" s="12">
        <v>660</v>
      </c>
      <c r="B664" s="16" t="s">
        <v>509</v>
      </c>
      <c r="C664" s="16" t="s">
        <v>1985</v>
      </c>
      <c r="D664" s="16" t="s">
        <v>2653</v>
      </c>
      <c r="E664" s="16" t="s">
        <v>2661</v>
      </c>
      <c r="F664" s="17">
        <v>34</v>
      </c>
      <c r="G664" s="17">
        <v>34</v>
      </c>
      <c r="H664" s="17"/>
      <c r="I664" s="16" t="s">
        <v>43</v>
      </c>
      <c r="J664" s="16" t="s">
        <v>1349</v>
      </c>
      <c r="K664" s="18" t="s">
        <v>480</v>
      </c>
      <c r="L664" s="16">
        <v>138</v>
      </c>
      <c r="M664" s="16" t="s">
        <v>2662</v>
      </c>
      <c r="N664" s="16" t="s">
        <v>2663</v>
      </c>
      <c r="O664" s="16" t="s">
        <v>1416</v>
      </c>
      <c r="P664" s="16"/>
    </row>
    <row r="665" ht="95" customHeight="1" spans="1:16">
      <c r="A665" s="12">
        <v>661</v>
      </c>
      <c r="B665" s="16" t="s">
        <v>509</v>
      </c>
      <c r="C665" s="16" t="s">
        <v>510</v>
      </c>
      <c r="D665" s="16" t="s">
        <v>2664</v>
      </c>
      <c r="E665" s="16" t="s">
        <v>2665</v>
      </c>
      <c r="F665" s="17">
        <v>50</v>
      </c>
      <c r="G665" s="17">
        <v>50</v>
      </c>
      <c r="H665" s="17"/>
      <c r="I665" s="16" t="s">
        <v>563</v>
      </c>
      <c r="J665" s="16" t="s">
        <v>1349</v>
      </c>
      <c r="K665" s="16" t="s">
        <v>480</v>
      </c>
      <c r="L665" s="16">
        <v>260</v>
      </c>
      <c r="M665" s="16" t="s">
        <v>2666</v>
      </c>
      <c r="N665" s="16" t="s">
        <v>2667</v>
      </c>
      <c r="O665" s="16" t="s">
        <v>1416</v>
      </c>
      <c r="P665" s="16"/>
    </row>
  </sheetData>
  <autoFilter xmlns:etc="http://www.wps.cn/officeDocument/2017/etCustomData" ref="A3:P665" etc:filterBottomFollowUsedRange="0">
    <extLst/>
  </autoFilter>
  <mergeCells count="15">
    <mergeCell ref="A1:P1"/>
    <mergeCell ref="D2:E2"/>
    <mergeCell ref="F2:H2"/>
    <mergeCell ref="A2:A3"/>
    <mergeCell ref="B2:B3"/>
    <mergeCell ref="C2:C3"/>
    <mergeCell ref="I2:I3"/>
    <mergeCell ref="J2:J3"/>
    <mergeCell ref="K2:K3"/>
    <mergeCell ref="L2:L3"/>
    <mergeCell ref="M2:M3"/>
    <mergeCell ref="N2:N3"/>
    <mergeCell ref="O2:O3"/>
    <mergeCell ref="P2:P3"/>
    <mergeCell ref="P254:P256"/>
  </mergeCells>
  <dataValidations count="3">
    <dataValidation type="list" allowBlank="1" showInputMessage="1" showErrorMessage="1" sqref="B464 B515 B518 B553 B568 B570 B665 B146:B147 B413:B423 B425:B433 B453:B461 B470:B471 B477:B478 B480:B482 B484:B486 B488:B489 B494:B497 B499:B502 B521:B523 B538:B541 B555:B560 B562:B565 B572:B573 B585:B590 B595:B600 B616:B620 B622:B623 B630:B631 B633:B635 B638:B639 B643:B644">
      <formula1>"乡村建设行动,产业发展"</formula1>
    </dataValidation>
    <dataValidation type="list" allowBlank="1" showInputMessage="1" showErrorMessage="1" sqref="B58:B60 B71:B73 B393:B395 B397:B402">
      <formula1>"乡村建设行动,产业发展,乡村治理"</formula1>
    </dataValidation>
    <dataValidation type="list" allowBlank="1" showInputMessage="1" showErrorMessage="1" sqref="I146:I147 I413:I433">
      <formula1>"新建,改扩建,巩固提升,维修整治"</formula1>
    </dataValidation>
  </dataValidations>
  <pageMargins left="0.590277777777778" right="0.590277777777778" top="0.751388888888889" bottom="0.751388888888889" header="0.275" footer="0.511805555555556"/>
  <pageSetup paperSize="8" scale="94" fitToHeight="0" orientation="landscape" horizontalDpi="600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Roshan</cp:lastModifiedBy>
  <dcterms:created xsi:type="dcterms:W3CDTF">2023-05-12T11:15:00Z</dcterms:created>
  <dcterms:modified xsi:type="dcterms:W3CDTF">2025-12-16T09:59:26Z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3D57815300D64597A4EF1E0EFAB92589_13</vt:lpwstr>
  </property>
  <property fmtid="{D5CDD505-2E9C-101B-9397-08002B2CF9AE}" pid="4" name="CalculationRule">
    <vt:i4>0</vt:i4>
  </property>
</Properties>
</file>